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djablonski\Documents\PCC_Intermodal\Przetargi_2024_2029\lokomotywy_najem_czerwiec_2025\publikacja_16.07.2025\"/>
    </mc:Choice>
  </mc:AlternateContent>
  <xr:revisionPtr revIDLastSave="0" documentId="8_{21ADBA90-73D4-4B61-B985-D7FCEA884C93}" xr6:coauthVersionLast="47" xr6:coauthVersionMax="47" xr10:uidLastSave="{00000000-0000-0000-0000-000000000000}"/>
  <workbookProtection workbookAlgorithmName="SHA-512" workbookHashValue="CnyM5lkDJJLEWguNr10BhC1FXiCABvJyJ//PywmFRKLOvn8eXjvsFTko10BEnucJaHYfUSVjwYWpBO+q+nzUPQ==" workbookSaltValue="WdyUlakPIDgp1G47mvtRrw==" workbookSpinCount="100000" lockStructure="1"/>
  <bookViews>
    <workbookView xWindow="-108" yWindow="-108" windowWidth="23256" windowHeight="12456" tabRatio="825" firstSheet="2" activeTab="5" xr2:uid="{00000000-000D-0000-FFFF-FFFF00000000}"/>
  </bookViews>
  <sheets>
    <sheet name="Arkusz1" sheetId="1" state="hidden" r:id="rId1"/>
    <sheet name="Arkusz1 (2)" sheetId="4" state="hidden" r:id="rId2"/>
    <sheet name="Formularz oferty cz.1" sheetId="18" r:id="rId3"/>
    <sheet name="Formularz oferty cz.2 - 36 msc." sheetId="15" r:id="rId4"/>
    <sheet name="Formularz oferty cz.2 - 48 msc." sheetId="21" r:id="rId5"/>
    <sheet name="Formularz oferty cz.3" sheetId="22" r:id="rId6"/>
    <sheet name="Formularz oferty cz.4" sheetId="25" r:id="rId7"/>
    <sheet name="Wzór W (2)" sheetId="13" state="hidden" r:id="rId8"/>
    <sheet name="Serwis pogwarancyjny stare" sheetId="6" state="hidden" r:id="rId9"/>
  </sheets>
  <externalReferences>
    <externalReference r:id="rId10"/>
  </externalReferences>
  <definedNames>
    <definedName name="_Hlk165274974" localSheetId="2">'Formularz oferty cz.1'!$A$10</definedName>
    <definedName name="Data">[1]Parametry!$A$13</definedName>
    <definedName name="Miejscowość">[1]Parametry!$C$13</definedName>
    <definedName name="_xlnm.Print_Area" localSheetId="3">'Formularz oferty cz.2 - 36 msc.'!$A$1:$K$64</definedName>
    <definedName name="_xlnm.Print_Area" localSheetId="4">'Formularz oferty cz.2 - 48 msc.'!$A$1:$K$66</definedName>
    <definedName name="_xlnm.Print_Area" localSheetId="6">'Formularz oferty cz.4'!$A$1:$H$42</definedName>
    <definedName name="_xlnm.Print_Area" localSheetId="8">'Serwis pogwarancyjny stare'!$A$1:$G$22</definedName>
    <definedName name="_xlnm.Print_Area" localSheetId="7">'Wzór W (2)'!$A$1:$L$63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5" l="1"/>
  <c r="E44" i="15"/>
  <c r="E18" i="22"/>
  <c r="F44" i="15"/>
  <c r="J42" i="21"/>
  <c r="I42" i="21"/>
  <c r="H42" i="21"/>
  <c r="G42" i="21"/>
  <c r="F42" i="21"/>
  <c r="E42" i="21"/>
  <c r="J42" i="15"/>
  <c r="I42" i="15"/>
  <c r="H42" i="15"/>
  <c r="G42" i="15"/>
  <c r="F42" i="15"/>
  <c r="E42" i="15"/>
  <c r="E40" i="15"/>
  <c r="E40" i="21"/>
  <c r="E45" i="21"/>
  <c r="E44" i="21"/>
  <c r="E43" i="21"/>
  <c r="E29" i="22" l="1"/>
  <c r="F40" i="21"/>
  <c r="G40" i="21"/>
  <c r="E23" i="22"/>
  <c r="F35" i="21"/>
  <c r="G35" i="21"/>
  <c r="H35" i="21"/>
  <c r="I35" i="21"/>
  <c r="J35" i="21"/>
  <c r="E35" i="21"/>
  <c r="E26" i="21" s="1"/>
  <c r="F35" i="15"/>
  <c r="G35" i="15"/>
  <c r="H35" i="15"/>
  <c r="I35" i="15"/>
  <c r="J35" i="15"/>
  <c r="E35" i="15"/>
  <c r="E22" i="22" l="1"/>
  <c r="E21" i="22"/>
  <c r="E20" i="22"/>
  <c r="E19" i="22"/>
  <c r="E14" i="22"/>
  <c r="E13" i="22"/>
  <c r="E12" i="22"/>
  <c r="E11" i="22"/>
  <c r="E10" i="22"/>
  <c r="E9" i="22"/>
  <c r="E8" i="22"/>
  <c r="E7" i="22"/>
  <c r="E15" i="22" l="1"/>
  <c r="J40" i="15"/>
  <c r="I40" i="15"/>
  <c r="F40" i="15"/>
  <c r="H44" i="21" l="1"/>
  <c r="G44" i="21"/>
  <c r="G40" i="15"/>
  <c r="F45" i="21"/>
  <c r="G45" i="21"/>
  <c r="H45" i="21"/>
  <c r="I45" i="21"/>
  <c r="J45" i="21"/>
  <c r="F44" i="21"/>
  <c r="I44" i="21"/>
  <c r="J44" i="21"/>
  <c r="F43" i="21"/>
  <c r="G43" i="21"/>
  <c r="I43" i="21"/>
  <c r="J43" i="21"/>
  <c r="J44" i="15"/>
  <c r="I44" i="15"/>
  <c r="J43" i="15"/>
  <c r="I43" i="15"/>
  <c r="H44" i="15"/>
  <c r="G44" i="15"/>
  <c r="H43" i="15"/>
  <c r="G43" i="15"/>
  <c r="F43" i="15"/>
  <c r="J40" i="21"/>
  <c r="I40" i="21"/>
  <c r="H40" i="15"/>
  <c r="G26" i="15" l="1"/>
  <c r="H40" i="21"/>
  <c r="H43" i="21"/>
  <c r="J26" i="21" l="1"/>
  <c r="I26" i="21"/>
  <c r="H26" i="21"/>
  <c r="G26" i="21"/>
  <c r="F26" i="21"/>
  <c r="E26" i="15"/>
  <c r="J26" i="15"/>
  <c r="F26" i="15"/>
  <c r="I26" i="15"/>
  <c r="H26" i="15" l="1"/>
  <c r="E27" i="13"/>
  <c r="D27" i="13"/>
  <c r="E26" i="13"/>
  <c r="D26" i="13"/>
  <c r="F25" i="13"/>
  <c r="E22" i="13"/>
  <c r="D22" i="13"/>
  <c r="F18" i="13"/>
  <c r="F27" i="13" l="1"/>
  <c r="F22" i="13"/>
  <c r="J12" i="13" l="1"/>
  <c r="K12" i="13"/>
  <c r="F12" i="13"/>
  <c r="G18" i="13" s="1"/>
  <c r="L12" i="13"/>
  <c r="G22" i="13" l="1"/>
  <c r="G25" i="13"/>
  <c r="G27" i="13"/>
  <c r="D3" i="6" l="1"/>
  <c r="E3" i="6"/>
  <c r="F3" i="6"/>
  <c r="G4" i="6"/>
  <c r="G19" i="6"/>
  <c r="G18" i="6"/>
  <c r="G17" i="6"/>
  <c r="G16" i="6"/>
  <c r="G15" i="6"/>
  <c r="G14" i="6"/>
  <c r="G13" i="6"/>
  <c r="G12" i="6"/>
  <c r="G11" i="6"/>
  <c r="G10" i="6"/>
  <c r="G9" i="6"/>
  <c r="G8" i="6"/>
  <c r="G7" i="6"/>
  <c r="G6" i="6"/>
  <c r="G5" i="6"/>
  <c r="G3" i="6" l="1"/>
</calcChain>
</file>

<file path=xl/sharedStrings.xml><?xml version="1.0" encoding="utf-8"?>
<sst xmlns="http://schemas.openxmlformats.org/spreadsheetml/2006/main" count="705" uniqueCount="314">
  <si>
    <t>cena netto</t>
  </si>
  <si>
    <t xml:space="preserve">koszty serwisowania </t>
  </si>
  <si>
    <t>koszt robocizny</t>
  </si>
  <si>
    <t>koszt materiałów / części</t>
  </si>
  <si>
    <t>przedział mth od …. do ……</t>
  </si>
  <si>
    <t>przedział mth od 0    do ……</t>
  </si>
  <si>
    <t>przedział mth od …. do 10.000 mth</t>
  </si>
  <si>
    <t>OPCJA nr 1 CENA PODSTAWOWA</t>
  </si>
  <si>
    <t>wyszczegónienie</t>
  </si>
  <si>
    <t>Należy dokonać wyszczególnienia kosztów, o ile nie występują w standardzie (w cenie podstawowej)                                                 [w kolumnie cena netto wpisać: standard lub podać cenę]</t>
  </si>
  <si>
    <t>Załącznik nr 1 do specyfikacji / Załącznik nr 1 do Umowy</t>
  </si>
  <si>
    <t>OPCJA nr 1 WYPOSAŻENIE DODATKOWE</t>
  </si>
  <si>
    <t>- dodatkowe miejsce siedzące w kabinie,</t>
  </si>
  <si>
    <t>- podkładka do pisania z lampką,</t>
  </si>
  <si>
    <t>- osłona przeciwsłoneczna na przedniej szybie,</t>
  </si>
  <si>
    <t>- osłona przeciwsłoneczna na oknie dachowym,</t>
  </si>
  <si>
    <t>- elektroniczny układ przeciążenia, układ ważenia,</t>
  </si>
  <si>
    <t>- licznik kontenerów z funkcją zerowania,</t>
  </si>
  <si>
    <t>- dodatkowe oświetlenie robocze, 2 szt, 70 W, mocowane na wysięgniku,</t>
  </si>
  <si>
    <t>- dodatkowe oświetlenie robocze, 2 szt, 70 W, mocowane na chwytniku,</t>
  </si>
  <si>
    <t>- dodatkowe oświetlenie robocze, 4 szt, 70 W, mocowane na błotnikach,</t>
  </si>
  <si>
    <t>- zamykany na klucz wlew paliwa,</t>
  </si>
  <si>
    <t>- grzałka silnika,</t>
  </si>
  <si>
    <t>- pneumatyczny sygnał dźwiękowy,</t>
  </si>
  <si>
    <t>- dodatkowy filtr powietrza w kabinie,</t>
  </si>
  <si>
    <t>- podwyższony chwyt powietrza do silnika,</t>
  </si>
  <si>
    <t>- wstępny filtr powietrza silnika,</t>
  </si>
  <si>
    <t>- możliwość wyboru koloru urządzenia,</t>
  </si>
  <si>
    <t>- automatyczny rozsuw na 30',</t>
  </si>
  <si>
    <t>- blokada obrotu zapobiegająca uderzeniu chwytnika w wysięgnik</t>
  </si>
  <si>
    <t>- klimatyzacja,</t>
  </si>
  <si>
    <t>- haki pomocnicze w narożach chwytnika,</t>
  </si>
  <si>
    <t>- gniazdo 12 V w kabinie operatora,</t>
  </si>
  <si>
    <t>- hak holowniczy,</t>
  </si>
  <si>
    <t>- sygnał dźwiękowy cofania,</t>
  </si>
  <si>
    <t>- czujnik cofania,</t>
  </si>
  <si>
    <t>- czujnik niskiego stanu oleju,</t>
  </si>
  <si>
    <t>- sygnał włączonego biegu wstecznego</t>
  </si>
  <si>
    <t>- centralny układ smarowania,</t>
  </si>
  <si>
    <t>- opony typu slick,</t>
  </si>
  <si>
    <t>- system podgrzewania oleju hydraulicznego,</t>
  </si>
  <si>
    <t>demontowany spreader do przeładunku nadwozi wymiennych i naczep (piggy-back), ELME 953</t>
  </si>
  <si>
    <t>OPCJA nr 2 CENA PODSTAWOWA</t>
  </si>
  <si>
    <t>A1</t>
  </si>
  <si>
    <t>B1</t>
  </si>
  <si>
    <t>C1</t>
  </si>
  <si>
    <t>D1</t>
  </si>
  <si>
    <t>A2</t>
  </si>
  <si>
    <t>B2</t>
  </si>
  <si>
    <t>C2</t>
  </si>
  <si>
    <t>wariant bez podpór</t>
  </si>
  <si>
    <t>wariant z podporami</t>
  </si>
  <si>
    <r>
      <rPr>
        <b/>
        <sz val="11"/>
        <rFont val="Arial"/>
        <family val="2"/>
        <charset val="238"/>
      </rPr>
      <t xml:space="preserve">Urządzenie Reachstacker </t>
    </r>
    <r>
      <rPr>
        <sz val="11"/>
        <rFont val="Arial"/>
        <family val="2"/>
        <charset val="238"/>
      </rPr>
      <t>45 ton w I rzędzie oraz do 27 ton przy odległości 6,2m od krawędzi nawierzchni do osi drugiego toru terminalowego, wg specyfikacji przedmiotu przetargu</t>
    </r>
  </si>
  <si>
    <r>
      <rPr>
        <b/>
        <sz val="11"/>
        <rFont val="Arial"/>
        <family val="2"/>
        <charset val="238"/>
      </rPr>
      <t xml:space="preserve">Urządzenie Reachstacker  </t>
    </r>
    <r>
      <rPr>
        <sz val="11"/>
        <rFont val="Arial"/>
        <family val="2"/>
        <charset val="238"/>
      </rPr>
      <t>45 ton w I rzędzie oraz do 30 ton przy odległości 6,2m od krawędzi nawierzchni do osi drugiego toru terminalowego wyposażenie wg specyfikacji</t>
    </r>
  </si>
  <si>
    <t>suma pozycji od 1 do 30</t>
  </si>
  <si>
    <t>cena danej pozycji netto</t>
  </si>
  <si>
    <t>Koszty wg przepracowanych mth urządzenia</t>
  </si>
  <si>
    <t>koszty dojazdu serwisu do KUTNA</t>
  </si>
  <si>
    <t>E1</t>
  </si>
  <si>
    <t>koszty 1 roboczogodziny pracy serwisanta</t>
  </si>
  <si>
    <t>inne</t>
  </si>
  <si>
    <t>przedział mth od …. Do 6000 mth</t>
  </si>
  <si>
    <t>SUMA kosztów serwisowania OGÓŁEM do 6.000 mth                             [suma kosztów wykazanych poniżej w pozycjach jednostkowych]</t>
  </si>
  <si>
    <t>przedział mth od 6001 do ……</t>
  </si>
  <si>
    <t>SUMA kosztów serwisowania OGÓŁEM od 0 mth do 10.000 mth [suma kosztów wykazanych powyżej w pozycjach jednostkowych]</t>
  </si>
  <si>
    <t>SUMA kosztów serwisowania OGÓŁEM od 0 do 6.000 mth                             [suma kosztów wykazanych poniżej w pozycjach jednostkowych]</t>
  </si>
  <si>
    <t>D2</t>
  </si>
  <si>
    <t>E2</t>
  </si>
  <si>
    <t>Cr</t>
  </si>
  <si>
    <t>Cd</t>
  </si>
  <si>
    <t>Cp</t>
  </si>
  <si>
    <t>Cs</t>
  </si>
  <si>
    <t>Cena dojazdu serwisu do terminala kontenerowego</t>
  </si>
  <si>
    <t xml:space="preserve"> Cena 1 roboczogodziny pracy serwisanta</t>
  </si>
  <si>
    <t>L.p.</t>
  </si>
  <si>
    <t>1.</t>
  </si>
  <si>
    <t>2.</t>
  </si>
  <si>
    <t>3.</t>
  </si>
  <si>
    <t>Cena 1 szt urządzenia przeładunkowego reachstacker</t>
  </si>
  <si>
    <t>przedział mth od ……........... do …….............…</t>
  </si>
  <si>
    <t>przedział mth od 0                 do ……...........…</t>
  </si>
  <si>
    <t>koszt materiałów / części         [a]</t>
  </si>
  <si>
    <t>koszt robocizny                        [b]</t>
  </si>
  <si>
    <t>zryczałtowany koszt dojazdu          [c]</t>
  </si>
  <si>
    <t>RAZEM                     [a]+[b]+[c]</t>
  </si>
  <si>
    <t>ceny w EUR netto</t>
  </si>
  <si>
    <t>Cena serwisowania w okresie gwarancji</t>
  </si>
  <si>
    <t>SUMA serwisowania OGÓŁEM aż do zakończenia okresu gwarancji                                                                                [suma kosztów wykazanych poniżej w pozycjach jednostkowych]</t>
  </si>
  <si>
    <t>przedział mth od …. do zakończenia okresu gwarancji</t>
  </si>
  <si>
    <t>Załącznik nr 10 do specyfikacji</t>
  </si>
  <si>
    <t>Formularz oferty finalnej</t>
  </si>
  <si>
    <t>Formularz oferty do aukcji</t>
  </si>
  <si>
    <t>przedział mth od zakończenia okresu gwarancji do …</t>
  </si>
  <si>
    <t>Przewidywany okres dostępności części</t>
  </si>
  <si>
    <t>Model urządzenia</t>
  </si>
  <si>
    <t>data od</t>
  </si>
  <si>
    <t>data do</t>
  </si>
  <si>
    <t>nazwa modelu</t>
  </si>
  <si>
    <t>Oferent oświadcza, że przedmiotem oferty jest następujący model urządzenia wraz z przewidywanym okresem produkcji oraz dostępności części:</t>
  </si>
  <si>
    <t>Przewidywany okres produkcji modelu</t>
  </si>
  <si>
    <t>Wartość W</t>
  </si>
  <si>
    <t>przedział mth od ………..................... do ………...................</t>
  </si>
  <si>
    <t>strona 4/5</t>
  </si>
  <si>
    <t>Cp**</t>
  </si>
  <si>
    <t>* wg wyposażenia standardowego zgodnie ze Specyfikacją</t>
  </si>
  <si>
    <t>** cena dotyczy roboczogodziny jednego serwisanta</t>
  </si>
  <si>
    <t>materiały / części         [a]</t>
  </si>
  <si>
    <t>zryczałtowany dojazd          [c]</t>
  </si>
  <si>
    <t>robocizna       [b]</t>
  </si>
  <si>
    <t>SUMA za okres od zakończenia okresu gwarancji do uzyskania przebiegu 10 000 mth                                                                                [suma pozycji wykazanych poniżej w pozycjach jednostkowych]</t>
  </si>
  <si>
    <t>Tabela "Cena serwisu 1-go urządzenia w okresie od zakończenia gwarancji do 10 000 mth w [PLN]"***</t>
  </si>
  <si>
    <t>*** Określenie ceny serwisu po okresie gwarancji pełni wyłącznie funkcję informacyjną, nie stanowi natomiast składnika wzoru "W"</t>
  </si>
  <si>
    <t>podpis</t>
  </si>
  <si>
    <t>…...................................................................................</t>
  </si>
  <si>
    <t>Zamawiający udostępnia niniejszy arkusz w  formie pliku Excel oraz wymaga, aby został on wypełniony w wersji elektronicznej w sposób czytelny, a następnie wydrukowany, podpisany oraz przesłany zgodnie z warunkami Specyfikacji. Oferent wypełnia wyłącznie białe pola, w przypadku wpisywania cen należy podać wartość netto.</t>
  </si>
  <si>
    <t>Cl*</t>
  </si>
  <si>
    <t>Cena 1 szt lokomotywy (EUR)</t>
  </si>
  <si>
    <t>strona 1/5</t>
  </si>
  <si>
    <t xml:space="preserve">                                  podpis</t>
  </si>
  <si>
    <t>cena 1 szt lokomotywy DC</t>
  </si>
  <si>
    <t>cena 1 szt lokomotywy MS</t>
  </si>
  <si>
    <t>Cena serwisu 1 lokomotywy za 1 km  aż do P4</t>
  </si>
  <si>
    <t>Zakładany koszt serwisu 1 lokomotywy</t>
  </si>
  <si>
    <t>Cp4</t>
  </si>
  <si>
    <t>Cpk</t>
  </si>
  <si>
    <t>Wszystkie ceny w EUR</t>
  </si>
  <si>
    <t>współczynnik (zakładana kalkulacyjnie ilość km)</t>
  </si>
  <si>
    <t>zakładana ilość kilometrów rocznie</t>
  </si>
  <si>
    <t>średnia ważona cena lokomotywy</t>
  </si>
  <si>
    <t>średnia ważona cena serwisu</t>
  </si>
  <si>
    <t xml:space="preserve">Cena ryczałtowa za 1 roboczogodzinę (RBH) pracy serwisu </t>
  </si>
  <si>
    <t>Cena za pakiet kolizyjny</t>
  </si>
  <si>
    <t>Cena przeglądu P4 dla jednej lokomotywy</t>
  </si>
  <si>
    <t>dla DC</t>
  </si>
  <si>
    <t>dla MS</t>
  </si>
  <si>
    <t>ilość i struktura lokomotyw</t>
  </si>
  <si>
    <t>W = Cl + Cs + Cd + Cp</t>
  </si>
  <si>
    <t>Cet</t>
  </si>
  <si>
    <t>Cena za moduł dojazdowy</t>
  </si>
  <si>
    <t>Cmd</t>
  </si>
  <si>
    <t>Cena za utrzymanie systemów ETCS</t>
  </si>
  <si>
    <t>Cud</t>
  </si>
  <si>
    <t>Cena serwisu 1 lokomotywy za 1 km dla każdego kilometra powyżej średniej = 180 tys.</t>
  </si>
  <si>
    <r>
      <t xml:space="preserve">Cena ryczałtowa za 1 km dojazdu serwisu </t>
    </r>
    <r>
      <rPr>
        <b/>
        <sz val="12"/>
        <color rgb="FFFF0000"/>
        <rFont val="Arial"/>
        <family val="2"/>
        <charset val="238"/>
      </rPr>
      <t xml:space="preserve">do warsztatów Zamawiającego </t>
    </r>
  </si>
  <si>
    <r>
      <t xml:space="preserve">cena 1 szt lokomotywy 
</t>
    </r>
    <r>
      <rPr>
        <b/>
        <sz val="14"/>
        <rFont val="Arial"/>
        <family val="2"/>
        <charset val="238"/>
      </rPr>
      <t>DC</t>
    </r>
  </si>
  <si>
    <r>
      <t xml:space="preserve">cena 1 szt lokomotywy 
</t>
    </r>
    <r>
      <rPr>
        <b/>
        <sz val="14"/>
        <rFont val="Arial"/>
        <family val="2"/>
        <charset val="238"/>
      </rPr>
      <t>MS</t>
    </r>
  </si>
  <si>
    <t>średnia ważona zakładna cena</t>
  </si>
  <si>
    <t>waga składników</t>
  </si>
  <si>
    <t>ClDC</t>
  </si>
  <si>
    <t>ClMS</t>
  </si>
  <si>
    <t>CsDc</t>
  </si>
  <si>
    <t>CsMs</t>
  </si>
  <si>
    <t>wartość wskaźnika "W" wylicza się wg nastąpującego wzoru:</t>
  </si>
  <si>
    <t>OFERENT:</t>
  </si>
  <si>
    <t>NIP:</t>
  </si>
  <si>
    <t>REGON:</t>
  </si>
  <si>
    <t>KRS:</t>
  </si>
  <si>
    <t>Tel:</t>
  </si>
  <si>
    <t>ZAMAWIAJĄCY:</t>
  </si>
  <si>
    <t>PCC Intermodal S.A.</t>
  </si>
  <si>
    <t>ul. Hutnicza 16, 81-061 Gdynia</t>
  </si>
  <si>
    <t>Sąd Rejonowy Gdańsk-Północ w Gdańsku</t>
  </si>
  <si>
    <t>KRS: 0000297665, NIP: 749-196-84-81</t>
  </si>
  <si>
    <t>REGON: 532471265</t>
  </si>
  <si>
    <t>Tel.: +48 58 58 58 200</t>
  </si>
  <si>
    <t>przetargi.realizacja@pcc.eu</t>
  </si>
  <si>
    <t>https://www.pccintermodal.pl/</t>
  </si>
  <si>
    <t>(miejscowość, data)</t>
  </si>
  <si>
    <t>oświadczamy co następuje:</t>
  </si>
  <si>
    <t>Numer telefonu:</t>
  </si>
  <si>
    <t>e-mail:</t>
  </si>
  <si>
    <t>Osobą(-ami) do kontaktu ze strony Oferenta jest (są):</t>
  </si>
  <si>
    <t>Podpis(-y) osoby(osób) uprawnionych do reprezentacji Oferenta/Dostawcy:</t>
  </si>
  <si>
    <t>◦</t>
  </si>
  <si>
    <t>Referencje</t>
  </si>
  <si>
    <t>….................................................</t>
  </si>
  <si>
    <t>…..................................................................</t>
  </si>
  <si>
    <t>…......................................................................</t>
  </si>
  <si>
    <t>…...............................................</t>
  </si>
  <si>
    <t>Imię i nazwisko:</t>
  </si>
  <si>
    <r>
      <rPr>
        <b/>
        <sz val="12"/>
        <color theme="1"/>
        <rFont val="Arial"/>
        <family val="2"/>
        <charset val="238"/>
      </rPr>
      <t>Oświadczam(-y)</t>
    </r>
    <r>
      <rPr>
        <sz val="12"/>
        <color theme="1"/>
        <rFont val="Arial"/>
        <family val="2"/>
        <charset val="238"/>
      </rPr>
      <t>, że oferowany przedmiot zamówienia zgodny jest z wymaganiami i parametrami przedstawionymi w Specyfikacji Przedmiotu Przetargu.
Zapoznałem(-liśmy) się z treścią Specyfikacji i pozostałej dokumentacji przetargowej, nie wnoszę(-simy) zastrzeżeń oraz uzyskałem(-liśmy) konieczne informacje do przygotowania oferty i wykonania zamówienia w ramach otrzymanych dokumentów lub w odpowiedziach na pytania zadane Zamawiającemu w toku postępowania.</t>
    </r>
  </si>
  <si>
    <r>
      <t xml:space="preserve">Do formularza dołączono następujące załączniki: </t>
    </r>
    <r>
      <rPr>
        <i/>
        <sz val="11"/>
        <color theme="1"/>
        <rFont val="Arial"/>
        <family val="2"/>
        <charset val="238"/>
      </rPr>
      <t>(niepotrzebne skreślić)</t>
    </r>
  </si>
  <si>
    <r>
      <rPr>
        <b/>
        <sz val="12"/>
        <color theme="1"/>
        <rFont val="Arial"/>
        <family val="2"/>
        <charset val="238"/>
      </rPr>
      <t>Pełnomocnictwo</t>
    </r>
    <r>
      <rPr>
        <i/>
        <sz val="11"/>
        <color theme="1"/>
        <rFont val="Arial"/>
        <family val="2"/>
        <charset val="238"/>
      </rPr>
      <t xml:space="preserve"> (jeśli dotyczy)</t>
    </r>
    <r>
      <rPr>
        <sz val="12"/>
        <color theme="1"/>
        <rFont val="Arial"/>
        <family val="2"/>
        <charset val="238"/>
      </rPr>
      <t>,</t>
    </r>
  </si>
  <si>
    <r>
      <rPr>
        <b/>
        <sz val="12"/>
        <color theme="1"/>
        <rFont val="Arial"/>
        <family val="2"/>
        <charset val="238"/>
      </rPr>
      <t>Inne</t>
    </r>
    <r>
      <rPr>
        <sz val="12"/>
        <color theme="1"/>
        <rFont val="Arial"/>
        <family val="2"/>
        <charset val="238"/>
      </rPr>
      <t xml:space="preserve"> …………………………………………………………………………………</t>
    </r>
  </si>
  <si>
    <t>Formularz oferty do przetargu</t>
  </si>
  <si>
    <t>albo</t>
  </si>
  <si>
    <t>Cn</t>
  </si>
  <si>
    <t>Objaśnienie</t>
  </si>
  <si>
    <t>Cena</t>
  </si>
  <si>
    <t>Cnd</t>
  </si>
  <si>
    <t>Cena ryczałtowa za 1 rbh pracy serwisanta</t>
  </si>
  <si>
    <t>Cena ryczałtowa za 1 km dojazdu serwisu</t>
  </si>
  <si>
    <t>…............................................................................................</t>
  </si>
  <si>
    <r>
      <rPr>
        <b/>
        <sz val="12"/>
        <color theme="1"/>
        <rFont val="Arial"/>
        <family val="2"/>
        <charset val="238"/>
      </rPr>
      <t>Dokument rejestrowy</t>
    </r>
    <r>
      <rPr>
        <sz val="12"/>
        <color theme="1"/>
        <rFont val="Arial"/>
        <family val="2"/>
        <charset val="238"/>
      </rPr>
      <t xml:space="preserve"> lub inny właściwy dla Oferenta odpis z rejestru sądowego lub administracyjnego pozwalający ustalić osoby umocowane do reprezentacji Oferenta </t>
    </r>
    <r>
      <rPr>
        <i/>
        <sz val="12"/>
        <color theme="1"/>
        <rFont val="Arial"/>
        <family val="2"/>
        <charset val="238"/>
      </rPr>
      <t>(jeśli nie jest dostępny na stronie https://ems.ms.gov.pl/ lub https://ceidg.gov.pl/)</t>
    </r>
    <r>
      <rPr>
        <sz val="12"/>
        <color theme="1"/>
        <rFont val="Arial"/>
        <family val="2"/>
        <charset val="238"/>
      </rPr>
      <t>,</t>
    </r>
  </si>
  <si>
    <t>Wartość (EUR)</t>
  </si>
  <si>
    <t>∑Cnd</t>
  </si>
  <si>
    <t>Skumulowana szacunkowa wartość ceny dodatkowej najmu</t>
  </si>
  <si>
    <t>Załącznik nr 1 do specyfikacji / Załącznik do umowy najmu*</t>
  </si>
  <si>
    <t>Odpowiadając na upublicznione zaproszenie do złożenia oferty na realizację zadania:</t>
  </si>
  <si>
    <t>„najem multisystemowych lokomotyw elektrycznych wraz ze świadczeniem usług w zakresie pełnego utrzymania w okresie najmu pojazdu”</t>
  </si>
  <si>
    <t>Cu</t>
  </si>
  <si>
    <t>Okres związania ofertą upływa w dniu 30.08.2025</t>
  </si>
  <si>
    <t>∑Cn</t>
  </si>
  <si>
    <t>Cena jednostkowa za najem lokomotywy [za okres 1 miesiąca]</t>
  </si>
  <si>
    <t>19.01.2026 - 23.01.2026</t>
  </si>
  <si>
    <t>18.05.2026 - 22.05.2026</t>
  </si>
  <si>
    <t>18.06.2026 - 22.06.2026</t>
  </si>
  <si>
    <t>W1</t>
  </si>
  <si>
    <t>W2</t>
  </si>
  <si>
    <t>W3</t>
  </si>
  <si>
    <t>Poziom franszyzy redukcyjnej</t>
  </si>
  <si>
    <t>-</t>
  </si>
  <si>
    <t>Zamawiający udostępnia niniejszy arkusz w formie pliku Excel oraz wymaga, aby został on wypełniony w wersji elektronicznej w sposób czytelny, a następnie podpisany oraz przesłany zgodnie z warunkami Specyfikacji. Oferent wypełnia wyłącznie przewidziane do tego celu żółte pola, w przypadku wpisywania cen należy podać wartość netto. Opisy wyróżnione kolorem żółtym oznaczają dane, które są konieczne do wypełnienia przez Oferenta. Czerwoną czcionką wyróżniono składowe oceny atrakcyjności oferty, tj. do wyliczenia wartości W. Wszystkie ceny powinny być matematycznie zaokrąglone do drugiego miejsca po przecinku.</t>
  </si>
  <si>
    <t>Opłata za wcześniejsze rozwiązanie umowy</t>
  </si>
  <si>
    <t>po 12 miesiącach</t>
  </si>
  <si>
    <t>po 24 miesiącach</t>
  </si>
  <si>
    <t>po 36 miesiącach</t>
  </si>
  <si>
    <t>Opcja I - czas trwania umowy najmu 36 miesięcy</t>
  </si>
  <si>
    <t>Skumulowana cena za najem jednej lokomotywy [za okres 36 miesięcy]</t>
  </si>
  <si>
    <r>
      <t xml:space="preserve">Cena dodatkowa najmu
</t>
    </r>
    <r>
      <rPr>
        <sz val="12"/>
        <color rgb="FFFF0000"/>
        <rFont val="Arial"/>
        <family val="2"/>
        <charset val="238"/>
      </rPr>
      <t>(dopłata za każdy kilometr dodatkowy przebiegu po przekroczeniu średniego rocznego przebiegu liczonego wg zapisów ze Specyfikacji)</t>
    </r>
  </si>
  <si>
    <r>
      <t xml:space="preserve">zgodność modelu oferowanej lokomotywy z flotą </t>
    </r>
    <r>
      <rPr>
        <u/>
        <sz val="12"/>
        <color theme="1"/>
        <rFont val="Arial"/>
        <family val="2"/>
        <charset val="238"/>
      </rPr>
      <t>używaną</t>
    </r>
    <r>
      <rPr>
        <sz val="12"/>
        <color theme="1"/>
        <rFont val="Arial"/>
        <family val="2"/>
        <charset val="238"/>
      </rPr>
      <t xml:space="preserve"> przez Zamawiającego</t>
    </r>
  </si>
  <si>
    <t>Oru12</t>
  </si>
  <si>
    <t>Oru24</t>
  </si>
  <si>
    <t>Oru36</t>
  </si>
  <si>
    <t>Zadanie 1 - Lokomotywa 1 - średni przebieg 180 tys. km</t>
  </si>
  <si>
    <t>Zadanie 1 - Lokomotywa 1 - średni przebieg 150 tys. km</t>
  </si>
  <si>
    <t>Zadanie 2 - Lokomotywa 2 - średni przebieg 180 tys. km</t>
  </si>
  <si>
    <t>Zadanie 2 - Lokomotywa 2 - średni przebieg 150 tys. km</t>
  </si>
  <si>
    <t>Zadanie 3 - Lokomotywa 3 - średni przebieg 180 tys. km</t>
  </si>
  <si>
    <t>Zadanie 3 - Lokomotywa 3 - średni przebieg 150 tys. km</t>
  </si>
  <si>
    <t>dla lokomotyw z uwzględnieniem kryteriów niecenowych (tj. oferowane modele są zgodne w/w, użytkowanymi przez Zamawiającego) oraz przy założeniu średniego rocznego przebiegu lokomotyw na poziomie 180 tys. zł</t>
  </si>
  <si>
    <t>dla lokomotyw z uwzględnieniem kryteriów niecenowych (tj. oferowane modele są zgodne w/w, użytkowanymi przez Zamawiającego) oraz przy założeniu średniego rocznego przebiegu lokomotyw na poziomie 150 tys. zł</t>
  </si>
  <si>
    <t>dla lokomotyw bez kryteriów niecenowych (tj. oferowane modele są inne niż użytkowane przez Zamawiającego) oraz przy założeniu średniego rocznego przebiegu lokomotyw na poziomie 180 tys. zł</t>
  </si>
  <si>
    <t>dla lokomotyw bez kryteriów niecenowych (tj. oferowane modele są inne niż użytkowane przez Zamawiającego) oraz przy założeniu średniego rocznego przebiegu lokomotyw na poziomie 150 tys. zł</t>
  </si>
  <si>
    <t>Termin dostawy lokomotywy</t>
  </si>
  <si>
    <t>Nakładki węglowe</t>
  </si>
  <si>
    <t>Szyby czołowe</t>
  </si>
  <si>
    <t>Wyłącznik szybki</t>
  </si>
  <si>
    <t>Silnik trakcyjny</t>
  </si>
  <si>
    <t>Falowniki</t>
  </si>
  <si>
    <t>Reprofilacja zestawów kołowych i elementów podlegających wymianie przy zdarzeniach ze zwierzyną leśną</t>
  </si>
  <si>
    <t>Części krytyczne</t>
  </si>
  <si>
    <t>Opis/nazwa</t>
  </si>
  <si>
    <t>Wartość netto [PLN]</t>
  </si>
  <si>
    <t>Uwagi</t>
  </si>
  <si>
    <t>Pakiet części zamiennych</t>
  </si>
  <si>
    <t>1 komplet tj. lewa i prawa</t>
  </si>
  <si>
    <t>1 komplet, tj przednia i wejściowa do kabiny, lewa i prawa strona</t>
  </si>
  <si>
    <t>1 komplet 2 x UIC 541-5</t>
  </si>
  <si>
    <t>Czas wymiany [l. dni]</t>
  </si>
  <si>
    <t>Drabinki czołowe</t>
  </si>
  <si>
    <t>Gniazda czołowe UIC</t>
  </si>
  <si>
    <t>SUMA wartości za pakiet części</t>
  </si>
  <si>
    <t>SUMA wartości za pakiet części krytycznych</t>
  </si>
  <si>
    <t>Skumulowana cena za najem jednej lokomotywy [za okres 48 miesięcy]</t>
  </si>
  <si>
    <t>Koszt ubezpieczenia CASCO jednej lokomotywy [za okres 1 miesiąca]</t>
  </si>
  <si>
    <t>Opcja II - czas trwania umowy najmu 48 miesięcy</t>
  </si>
  <si>
    <t>W = 92%*Cn + 100.000*Cnd + Oru12 + Oru24</t>
  </si>
  <si>
    <t>W  = 92%*Cn + 10.000*Cnd + Oru12 + Oru24</t>
  </si>
  <si>
    <t>W = 100%*Cn + 100.000*Cnd + Oru12 + Oru24</t>
  </si>
  <si>
    <t>W = 100%*Cn + 10.000*Cnd + Oru12 + Oru24</t>
  </si>
  <si>
    <t>Jeżeli wybrano "inny model", należy podać jaki</t>
  </si>
  <si>
    <t>Udział w zadaniu**</t>
  </si>
  <si>
    <t>Oferowany model lokomotywy***</t>
  </si>
  <si>
    <r>
      <t xml:space="preserve">*** Model lokomotyw </t>
    </r>
    <r>
      <rPr>
        <sz val="14"/>
        <color theme="1"/>
        <rFont val="Arial"/>
        <family val="2"/>
        <charset val="238"/>
      </rPr>
      <t>należy wybrać z listy, która się pojawi po kliknieciu w komórkę.</t>
    </r>
  </si>
  <si>
    <t>** Udział w zadaniu - należy wybrać z listy "tak" lub "nie".</t>
  </si>
  <si>
    <t>Ilość</t>
  </si>
  <si>
    <t>Naprawa awarii systemu ATP (Automatic Train Protection)</t>
  </si>
  <si>
    <t>Odbieraki prądu stałego DC (pantografy) wraz z ich kompletnym wyposażeniem wg Specyfikacji (pkt 7)</t>
  </si>
  <si>
    <t>Czas naprawy [l. dni]</t>
  </si>
  <si>
    <t>W = 92%*Cn + 133.333*Cnd + Oru12 + Oru24 + Oru36</t>
  </si>
  <si>
    <t>W  = 92%*Cn + 13.333*Cnd + Oru12 + Oru24 + Oru36</t>
  </si>
  <si>
    <t>W = 100%*Cn + 133.333*Cnd + Oru12 + Oru24 + Oru36</t>
  </si>
  <si>
    <t>W = 100%*Cn + 13.333*Cnd + Oru12 + Oru24 + Oru36</t>
  </si>
  <si>
    <t>Ilość zdarzeń;</t>
  </si>
  <si>
    <t>Cena jednostkowa za 1 mm utraconej średnicy zestawu kołowego z winy Najemcy</t>
  </si>
  <si>
    <t>ilość mm</t>
  </si>
  <si>
    <t>cena [EUR]</t>
  </si>
  <si>
    <t>Cena jednostkowa netto [EUR]</t>
  </si>
  <si>
    <t>Wartość netto [EUR]</t>
  </si>
  <si>
    <t>*  Oferent wypełnia tylko odpowiednie w/w żółte pola. Oferta w oparciu o ten formularz stanowić będzie również załacznik do umowy najmu.</t>
  </si>
  <si>
    <t>(pełna nazwa i adres Oferenta)</t>
  </si>
  <si>
    <t>*  Oferent wypełnia tylko dane w miejscach wykropkowanych.</t>
  </si>
  <si>
    <t>*Oferent winien wypełnić tylko żółte pola. Oferta w oparciu o ten formularz stanowić będzie również załacznik do umowy najmu.</t>
  </si>
  <si>
    <t>Zadanie 1 - Lokomotywa 1 - średni przebieg 150 tys. Km</t>
  </si>
  <si>
    <t>Wartość lokomotywy do ubezpieczenia</t>
  </si>
  <si>
    <t>strona 1/6</t>
  </si>
  <si>
    <t>strona 2/6</t>
  </si>
  <si>
    <t>strona 3/6</t>
  </si>
  <si>
    <t>strona 4/6</t>
  </si>
  <si>
    <t>strona 5/6</t>
  </si>
  <si>
    <t>strona 6/6</t>
  </si>
  <si>
    <t>Wykaz czynności planowych w okresie najmu</t>
  </si>
  <si>
    <t>- czynności w trakcie 36 miesięcy</t>
  </si>
  <si>
    <t>Zadanie 1</t>
  </si>
  <si>
    <t>Zadanie 2</t>
  </si>
  <si>
    <t>Zadanie 3</t>
  </si>
  <si>
    <t>Termin przeprowadzenia czynności</t>
  </si>
  <si>
    <t>- czynności w trakcie kolejnych 12 miesięcy (w opcji 48 miesięcy)</t>
  </si>
  <si>
    <t>Oświadczam, że w okresie najmu:**</t>
  </si>
  <si>
    <t>nie będzie planowanych czynności trwających dłużej niż 3 dni robocze;</t>
  </si>
  <si>
    <t>będą planowane czynności trwające dłużej niż 3 dni robocze;</t>
  </si>
  <si>
    <r>
      <t xml:space="preserve">Opis/nazwa czynności ***
</t>
    </r>
    <r>
      <rPr>
        <b/>
        <sz val="7"/>
        <color theme="1"/>
        <rFont val="Czcionka tekstu podstawowego"/>
        <charset val="238"/>
      </rPr>
      <t>(np. przeglądy trawjące dłużej niż 3 dni robocze; testy; aktualizacje oprogramowania i inne)</t>
    </r>
  </si>
  <si>
    <t>Czas trwania czynności</t>
  </si>
  <si>
    <t>Poziom waloryzacji po 2 latach, np. 0,020 dla waloryzacji o 2%</t>
  </si>
  <si>
    <t>Poziom waloryzacji po 3 latach, np. 0,015 dla waloryzacji o 1,5%</t>
  </si>
  <si>
    <t>***Oferent wypełnia tabelę jedynie w przypadku gdy zostałą wybrana opcja w której w okresie najmu będą trwały planowane czynności trwające dłuzej niż 3 dni robocze.</t>
  </si>
  <si>
    <r>
      <t>**Oferent winien wybrać jedną z opcji poprzez wstawienie "</t>
    </r>
    <r>
      <rPr>
        <sz val="8"/>
        <color theme="1"/>
        <rFont val="Arial"/>
        <family val="2"/>
        <charset val="238"/>
      </rPr>
      <t xml:space="preserve">x" w odpowiednim kwadracie. </t>
    </r>
  </si>
  <si>
    <t>Ostatni rok produkcji zaoferowanego modelu, o ile model nie jest już produkowany</t>
  </si>
  <si>
    <t>Rok produkcji zaoferowanego modelu (nie starszy niż 2009)</t>
  </si>
  <si>
    <r>
      <rPr>
        <b/>
        <sz val="12"/>
        <color theme="1"/>
        <rFont val="Arial"/>
        <family val="2"/>
        <charset val="238"/>
      </rPr>
      <t xml:space="preserve">Załącznik nr 1 do specyfikacji </t>
    </r>
    <r>
      <rPr>
        <sz val="12"/>
        <color theme="1"/>
        <rFont val="Arial"/>
        <family val="2"/>
        <charset val="238"/>
      </rPr>
      <t>– formularz oferty do przetargu</t>
    </r>
  </si>
  <si>
    <t>Formularz oferty do przetargu*</t>
  </si>
  <si>
    <t>Odbierak prądu AC DE (pantograf) wraz z ich kompletnym wyposażeniem wg Specyfikacji (pkt 7)</t>
  </si>
  <si>
    <t>Galanteria dachowa (zestaw listwa prądowa z  izolatorami - bez innych elementów)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</si>
</sst>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_-;\-* #,##0.00_-;_-* &quot;-&quot;??_-;_-@_-"/>
    <numFmt numFmtId="164" formatCode="yyyy/mm/dd;@"/>
    <numFmt numFmtId="165" formatCode="#,##0.00_ ;\-#,##0.00\ "/>
    <numFmt numFmtId="166" formatCode="0.0%"/>
    <numFmt numFmtId="167" formatCode="_-* #,##0_-;\-* #,##0_-;_-* &quot;-&quot;??_-;_-@_-"/>
    <numFmt numFmtId="168" formatCode="#,##0.000"/>
    <numFmt numFmtId="169" formatCode="_-[$€-2]\ * #,##0.00_-;\-[$€-2]\ * #,##0.00_-;_-[$€-2]\ * &quot;-&quot;??_-;_-@_-"/>
  </numFmts>
  <fonts count="7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2"/>
      <color rgb="FFFF0000"/>
      <name val="Arial"/>
      <family val="2"/>
      <charset val="238"/>
    </font>
    <font>
      <b/>
      <sz val="11"/>
      <color theme="1"/>
      <name val="Czcionka tekstu podstawowego"/>
      <charset val="238"/>
    </font>
    <font>
      <b/>
      <sz val="11"/>
      <name val="Czcionka tekstu podstawowego"/>
      <family val="2"/>
      <charset val="238"/>
    </font>
    <font>
      <b/>
      <sz val="20"/>
      <color theme="1"/>
      <name val="Czcionka tekstu podstawowego"/>
      <charset val="238"/>
    </font>
    <font>
      <b/>
      <sz val="20"/>
      <name val="Czcionka tekstu podstawowego"/>
      <charset val="238"/>
    </font>
    <font>
      <sz val="11"/>
      <color rgb="FFFF0000"/>
      <name val="Arial"/>
      <family val="2"/>
      <charset val="238"/>
    </font>
    <font>
      <b/>
      <sz val="11"/>
      <name val="Arial"/>
      <family val="2"/>
      <charset val="238"/>
    </font>
    <font>
      <sz val="11"/>
      <color theme="1"/>
      <name val="Arial"/>
      <family val="2"/>
      <charset val="238"/>
    </font>
    <font>
      <sz val="11"/>
      <name val="Arial"/>
      <family val="2"/>
      <charset val="238"/>
    </font>
    <font>
      <b/>
      <sz val="11"/>
      <color theme="1"/>
      <name val="Arial"/>
      <family val="2"/>
      <charset val="238"/>
    </font>
    <font>
      <b/>
      <sz val="14"/>
      <color theme="1"/>
      <name val="Arial"/>
      <family val="2"/>
      <charset val="238"/>
    </font>
    <font>
      <b/>
      <sz val="12"/>
      <color theme="1"/>
      <name val="Czcionka tekstu podstawowego"/>
      <charset val="238"/>
    </font>
    <font>
      <sz val="11"/>
      <color rgb="FF000000"/>
      <name val="Arial"/>
      <family val="2"/>
      <charset val="238"/>
    </font>
    <font>
      <b/>
      <sz val="12"/>
      <name val="Arial"/>
      <family val="2"/>
      <charset val="238"/>
    </font>
    <font>
      <sz val="12"/>
      <color theme="1"/>
      <name val="Arial"/>
      <family val="2"/>
      <charset val="238"/>
    </font>
    <font>
      <sz val="12"/>
      <color theme="1"/>
      <name val="Czcionka tekstu podstawowego"/>
      <family val="2"/>
      <charset val="238"/>
    </font>
    <font>
      <sz val="12"/>
      <name val="Arial"/>
      <family val="2"/>
      <charset val="238"/>
    </font>
    <font>
      <b/>
      <sz val="12"/>
      <color theme="1"/>
      <name val="Arial"/>
      <family val="2"/>
      <charset val="238"/>
    </font>
    <font>
      <sz val="12"/>
      <color theme="1"/>
      <name val="Czcionka tekstu podstawowego"/>
      <charset val="238"/>
    </font>
    <font>
      <sz val="11"/>
      <color theme="1"/>
      <name val="Czcionka tekstu podstawowego"/>
      <family val="2"/>
      <charset val="238"/>
    </font>
    <font>
      <i/>
      <sz val="12"/>
      <color theme="1"/>
      <name val="Arial"/>
      <family val="2"/>
      <charset val="238"/>
    </font>
    <font>
      <b/>
      <sz val="12"/>
      <color theme="1"/>
      <name val="Czcionka tekstu podstawowego"/>
      <family val="2"/>
      <charset val="238"/>
    </font>
    <font>
      <i/>
      <sz val="10"/>
      <color theme="1"/>
      <name val="Czcionka tekstu podstawowego"/>
      <charset val="238"/>
    </font>
    <font>
      <i/>
      <sz val="10"/>
      <color theme="1"/>
      <name val="Arial"/>
      <family val="2"/>
      <charset val="238"/>
    </font>
    <font>
      <i/>
      <sz val="10"/>
      <color theme="1"/>
      <name val="Czcionka tekstu podstawowego"/>
      <family val="2"/>
      <charset val="238"/>
    </font>
    <font>
      <b/>
      <sz val="14"/>
      <color theme="1"/>
      <name val="Czcionka tekstu podstawowego"/>
      <charset val="238"/>
    </font>
    <font>
      <b/>
      <sz val="14"/>
      <name val="Arial"/>
      <family val="2"/>
      <charset val="238"/>
    </font>
    <font>
      <sz val="14"/>
      <name val="Arial"/>
      <family val="2"/>
      <charset val="238"/>
    </font>
    <font>
      <b/>
      <sz val="18"/>
      <color theme="1"/>
      <name val="Czcionka tekstu podstawowego"/>
      <charset val="238"/>
    </font>
    <font>
      <b/>
      <sz val="18"/>
      <name val="Arial"/>
      <family val="2"/>
      <charset val="238"/>
    </font>
    <font>
      <i/>
      <sz val="14"/>
      <name val="Arial"/>
      <family val="2"/>
      <charset val="238"/>
    </font>
    <font>
      <b/>
      <sz val="14"/>
      <color rgb="FFFF0000"/>
      <name val="Arial"/>
      <family val="2"/>
      <charset val="238"/>
    </font>
    <font>
      <sz val="16"/>
      <name val="Arial"/>
      <family val="2"/>
      <charset val="238"/>
    </font>
    <font>
      <b/>
      <sz val="16"/>
      <color theme="1"/>
      <name val="Czcionka tekstu podstawowego"/>
      <charset val="238"/>
    </font>
    <font>
      <b/>
      <sz val="16"/>
      <name val="Arial"/>
      <family val="2"/>
      <charset val="238"/>
    </font>
    <font>
      <b/>
      <sz val="16"/>
      <color theme="1"/>
      <name val="Arial"/>
      <family val="2"/>
      <charset val="238"/>
    </font>
    <font>
      <sz val="16"/>
      <color theme="1"/>
      <name val="Czcionka tekstu podstawowego"/>
      <charset val="238"/>
    </font>
    <font>
      <sz val="16"/>
      <color rgb="FFFF0000"/>
      <name val="Arial"/>
      <family val="2"/>
      <charset val="238"/>
    </font>
    <font>
      <i/>
      <sz val="14"/>
      <color theme="1"/>
      <name val="Czcionka tekstu podstawowego"/>
      <charset val="238"/>
    </font>
    <font>
      <i/>
      <sz val="11"/>
      <color theme="1"/>
      <name val="Czcionka tekstu podstawowego"/>
      <charset val="238"/>
    </font>
    <font>
      <b/>
      <i/>
      <sz val="18"/>
      <name val="Arial"/>
      <family val="2"/>
      <charset val="238"/>
    </font>
    <font>
      <i/>
      <sz val="12"/>
      <name val="Arial"/>
      <family val="2"/>
      <charset val="238"/>
    </font>
    <font>
      <i/>
      <sz val="12"/>
      <color rgb="FFFF0000"/>
      <name val="Arial"/>
      <family val="2"/>
      <charset val="238"/>
    </font>
    <font>
      <i/>
      <sz val="12"/>
      <color theme="1"/>
      <name val="Czcionka tekstu podstawowego"/>
      <charset val="238"/>
    </font>
    <font>
      <b/>
      <sz val="12"/>
      <color rgb="FFFF0000"/>
      <name val="Arial"/>
      <family val="2"/>
      <charset val="238"/>
    </font>
    <font>
      <sz val="14"/>
      <color theme="1"/>
      <name val="Arial"/>
      <family val="2"/>
      <charset val="238"/>
    </font>
    <font>
      <sz val="16"/>
      <color theme="1"/>
      <name val="Arial"/>
      <family val="2"/>
      <charset val="238"/>
    </font>
    <font>
      <i/>
      <sz val="11"/>
      <color theme="1"/>
      <name val="Arial"/>
      <family val="2"/>
      <charset val="238"/>
    </font>
    <font>
      <b/>
      <sz val="16"/>
      <color rgb="FFFF0000"/>
      <name val="Arial"/>
      <family val="2"/>
      <charset val="238"/>
    </font>
    <font>
      <i/>
      <sz val="11"/>
      <name val="Arial"/>
      <family val="2"/>
      <charset val="238"/>
    </font>
    <font>
      <sz val="12"/>
      <name val="Czcionka tekstu podstawowego"/>
      <family val="2"/>
      <charset val="238"/>
    </font>
    <font>
      <sz val="12"/>
      <color theme="1"/>
      <name val="Calibri"/>
      <family val="2"/>
      <charset val="238"/>
      <scheme val="minor"/>
    </font>
    <font>
      <u/>
      <sz val="11"/>
      <color theme="10"/>
      <name val="Czcionka tekstu podstawowego"/>
      <family val="2"/>
      <charset val="238"/>
    </font>
    <font>
      <sz val="12"/>
      <color theme="1"/>
      <name val="Calibri"/>
      <family val="2"/>
      <charset val="238"/>
    </font>
    <font>
      <i/>
      <sz val="14"/>
      <color rgb="FFFF0000"/>
      <name val="Arial"/>
      <family val="2"/>
      <charset val="238"/>
    </font>
    <font>
      <b/>
      <i/>
      <sz val="16"/>
      <name val="Arial"/>
      <family val="2"/>
      <charset val="238"/>
    </font>
    <font>
      <b/>
      <sz val="22"/>
      <name val="Arial"/>
      <family val="2"/>
      <charset val="238"/>
    </font>
    <font>
      <i/>
      <sz val="14"/>
      <color theme="1"/>
      <name val="Arial"/>
      <family val="2"/>
      <charset val="238"/>
    </font>
    <font>
      <u/>
      <sz val="12"/>
      <color theme="1"/>
      <name val="Arial"/>
      <family val="2"/>
      <charset val="238"/>
    </font>
    <font>
      <sz val="8"/>
      <name val="Czcionka tekstu podstawowego"/>
      <family val="2"/>
      <charset val="238"/>
    </font>
    <font>
      <b/>
      <sz val="10"/>
      <color theme="1"/>
      <name val="Czcionka tekstu podstawowego"/>
      <charset val="238"/>
    </font>
    <font>
      <sz val="10"/>
      <color theme="1"/>
      <name val="Czcionka tekstu podstawowego"/>
      <charset val="238"/>
    </font>
    <font>
      <sz val="16"/>
      <color rgb="FFEE0000"/>
      <name val="Arial"/>
      <family val="2"/>
      <charset val="238"/>
    </font>
    <font>
      <sz val="9"/>
      <color theme="1"/>
      <name val="Czcionka tekstu podstawowego"/>
      <charset val="238"/>
    </font>
    <font>
      <b/>
      <sz val="9"/>
      <color theme="1"/>
      <name val="Czcionka tekstu podstawowego"/>
      <charset val="238"/>
    </font>
    <font>
      <b/>
      <sz val="8"/>
      <color theme="1"/>
      <name val="Czcionka tekstu podstawowego"/>
      <charset val="238"/>
    </font>
    <font>
      <sz val="8"/>
      <color theme="1"/>
      <name val="Czcionka tekstu podstawowego"/>
      <charset val="238"/>
    </font>
    <font>
      <sz val="8"/>
      <color theme="1"/>
      <name val="Czcionka tekstu podstawowego"/>
      <family val="2"/>
      <charset val="238"/>
    </font>
    <font>
      <b/>
      <sz val="7"/>
      <color theme="1"/>
      <name val="Czcionka tekstu podstawowego"/>
      <charset val="238"/>
    </font>
    <font>
      <sz val="8"/>
      <color theme="1"/>
      <name val="Arial"/>
      <family val="2"/>
      <charset val="238"/>
    </font>
    <font>
      <sz val="7.5"/>
      <color theme="1"/>
      <name val="Czcionka tekstu podstawowego"/>
      <charset val="238"/>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s>
  <cellStyleXfs count="6">
    <xf numFmtId="0" fontId="0" fillId="0" borderId="0"/>
    <xf numFmtId="43" fontId="22" fillId="0" borderId="0" applyFont="0" applyFill="0" applyBorder="0" applyAlignment="0" applyProtection="0"/>
    <xf numFmtId="9" fontId="22" fillId="0" borderId="0" applyFont="0" applyFill="0" applyBorder="0" applyAlignment="0" applyProtection="0"/>
    <xf numFmtId="0" fontId="2" fillId="0" borderId="0"/>
    <xf numFmtId="0" fontId="55" fillId="0" borderId="0" applyNumberFormat="0" applyFill="0" applyBorder="0" applyAlignment="0" applyProtection="0"/>
    <xf numFmtId="0" fontId="1" fillId="0" borderId="0"/>
  </cellStyleXfs>
  <cellXfs count="365">
    <xf numFmtId="0" fontId="0" fillId="0" borderId="0" xfId="0"/>
    <xf numFmtId="0" fontId="4" fillId="0" borderId="4" xfId="0" applyFont="1" applyBorder="1" applyAlignment="1">
      <alignment horizontal="center"/>
    </xf>
    <xf numFmtId="0" fontId="3" fillId="3" borderId="6" xfId="0" applyFont="1" applyFill="1" applyBorder="1" applyAlignment="1">
      <alignment horizontal="left" vertical="top" wrapText="1" indent="1"/>
    </xf>
    <xf numFmtId="0" fontId="3" fillId="3" borderId="9" xfId="0" applyFont="1" applyFill="1" applyBorder="1" applyAlignment="1">
      <alignment horizontal="left" vertical="top" wrapText="1" indent="1"/>
    </xf>
    <xf numFmtId="0" fontId="0" fillId="4" borderId="0" xfId="0" applyFill="1"/>
    <xf numFmtId="0" fontId="4" fillId="0" borderId="12" xfId="0" applyFont="1" applyBorder="1" applyAlignment="1">
      <alignment horizontal="center"/>
    </xf>
    <xf numFmtId="0" fontId="5" fillId="4" borderId="0" xfId="0" applyFont="1" applyFill="1" applyAlignment="1">
      <alignment horizontal="center"/>
    </xf>
    <xf numFmtId="0" fontId="6" fillId="0" borderId="0" xfId="0" applyFont="1"/>
    <xf numFmtId="0" fontId="6" fillId="4" borderId="0" xfId="0" applyFont="1" applyFill="1"/>
    <xf numFmtId="0" fontId="7" fillId="4" borderId="0" xfId="0" applyFont="1" applyFill="1" applyAlignment="1">
      <alignment horizontal="center"/>
    </xf>
    <xf numFmtId="0" fontId="8" fillId="3" borderId="9" xfId="0" applyFont="1" applyFill="1" applyBorder="1" applyAlignment="1">
      <alignment horizontal="left" vertical="top" wrapText="1" indent="1"/>
    </xf>
    <xf numFmtId="0" fontId="8" fillId="4" borderId="0" xfId="0" applyFont="1" applyFill="1" applyAlignment="1">
      <alignment horizontal="left" vertical="top" wrapText="1" indent="1"/>
    </xf>
    <xf numFmtId="0" fontId="9" fillId="4" borderId="14" xfId="0" applyFont="1" applyFill="1" applyBorder="1" applyAlignment="1">
      <alignment horizontal="center" vertical="top" wrapText="1"/>
    </xf>
    <xf numFmtId="0" fontId="8" fillId="3" borderId="6" xfId="0" applyFont="1" applyFill="1" applyBorder="1" applyAlignment="1">
      <alignment horizontal="left" vertical="top" wrapText="1" indent="1"/>
    </xf>
    <xf numFmtId="0" fontId="8" fillId="3" borderId="1" xfId="0" applyFont="1" applyFill="1" applyBorder="1" applyAlignment="1">
      <alignment horizontal="left" vertical="top" wrapText="1" indent="1"/>
    </xf>
    <xf numFmtId="0" fontId="8" fillId="3" borderId="8" xfId="0" applyFont="1" applyFill="1" applyBorder="1" applyAlignment="1">
      <alignment horizontal="left" vertical="top" wrapText="1" indent="1"/>
    </xf>
    <xf numFmtId="0" fontId="8" fillId="3" borderId="10" xfId="0" applyFont="1" applyFill="1" applyBorder="1" applyAlignment="1">
      <alignment horizontal="left" vertical="top" wrapText="1" indent="1"/>
    </xf>
    <xf numFmtId="0" fontId="9" fillId="0" borderId="0" xfId="0" applyFont="1"/>
    <xf numFmtId="0" fontId="10" fillId="0" borderId="0" xfId="0" applyFont="1"/>
    <xf numFmtId="0" fontId="11" fillId="0" borderId="0" xfId="0" applyFont="1"/>
    <xf numFmtId="0" fontId="12" fillId="0" borderId="4" xfId="0" applyFont="1" applyBorder="1" applyAlignment="1">
      <alignment horizontal="center"/>
    </xf>
    <xf numFmtId="0" fontId="11" fillId="4" borderId="0" xfId="0" applyFont="1" applyFill="1" applyAlignment="1">
      <alignment vertical="center" wrapText="1"/>
    </xf>
    <xf numFmtId="0" fontId="9" fillId="4" borderId="13" xfId="0" applyFont="1" applyFill="1" applyBorder="1" applyAlignment="1">
      <alignment horizontal="center" vertical="center" wrapText="1"/>
    </xf>
    <xf numFmtId="0" fontId="12" fillId="0" borderId="3" xfId="0" applyFont="1" applyBorder="1" applyAlignment="1">
      <alignment horizontal="center"/>
    </xf>
    <xf numFmtId="0" fontId="9" fillId="0" borderId="11" xfId="0" applyFont="1" applyBorder="1"/>
    <xf numFmtId="0" fontId="12" fillId="0" borderId="2" xfId="0" applyFont="1" applyBorder="1" applyAlignment="1">
      <alignment horizontal="center"/>
    </xf>
    <xf numFmtId="0" fontId="11" fillId="0" borderId="5" xfId="0" applyFont="1" applyBorder="1"/>
    <xf numFmtId="0" fontId="11" fillId="0" borderId="7" xfId="0" applyFont="1" applyBorder="1"/>
    <xf numFmtId="0" fontId="13" fillId="0" borderId="0" xfId="0" applyFont="1" applyAlignment="1">
      <alignment horizontal="center" vertical="center"/>
    </xf>
    <xf numFmtId="0" fontId="10" fillId="0" borderId="15" xfId="0" applyFont="1" applyBorder="1" applyAlignment="1">
      <alignment horizontal="justify"/>
    </xf>
    <xf numFmtId="0" fontId="10" fillId="0" borderId="16" xfId="0" applyFont="1" applyBorder="1" applyAlignment="1">
      <alignment horizontal="justify"/>
    </xf>
    <xf numFmtId="0" fontId="14" fillId="0" borderId="1" xfId="0" applyFont="1" applyBorder="1" applyAlignment="1">
      <alignment horizontal="center"/>
    </xf>
    <xf numFmtId="0" fontId="9" fillId="2" borderId="17" xfId="0" applyFont="1" applyFill="1" applyBorder="1"/>
    <xf numFmtId="0" fontId="11" fillId="0" borderId="16" xfId="0" applyFont="1" applyBorder="1" applyAlignment="1">
      <alignment vertical="center" wrapText="1"/>
    </xf>
    <xf numFmtId="0" fontId="6" fillId="0" borderId="1" xfId="0" applyFont="1" applyBorder="1"/>
    <xf numFmtId="0" fontId="15" fillId="0" borderId="15" xfId="0" applyFont="1" applyBorder="1" applyAlignment="1">
      <alignment horizontal="center" vertical="center" wrapText="1"/>
    </xf>
    <xf numFmtId="0" fontId="8" fillId="0" borderId="0" xfId="0" applyFont="1" applyAlignment="1">
      <alignment horizontal="left" vertical="top" wrapText="1" indent="1"/>
    </xf>
    <xf numFmtId="0" fontId="14" fillId="0" borderId="0" xfId="0" applyFont="1" applyAlignment="1">
      <alignment horizontal="center"/>
    </xf>
    <xf numFmtId="0" fontId="10" fillId="0" borderId="0" xfId="0" applyFont="1" applyAlignment="1">
      <alignment horizontal="justify"/>
    </xf>
    <xf numFmtId="0" fontId="9" fillId="0" borderId="11" xfId="0" applyFont="1" applyBorder="1" applyAlignment="1">
      <alignment horizontal="center" vertical="center" wrapText="1"/>
    </xf>
    <xf numFmtId="0" fontId="9" fillId="2" borderId="19" xfId="0" applyFont="1" applyFill="1" applyBorder="1"/>
    <xf numFmtId="0" fontId="11" fillId="0" borderId="15" xfId="0" applyFont="1" applyBorder="1" applyAlignment="1">
      <alignment horizontal="left" vertical="center" wrapText="1" indent="1"/>
    </xf>
    <xf numFmtId="0" fontId="10" fillId="0" borderId="20" xfId="0" applyFont="1" applyBorder="1" applyAlignment="1">
      <alignment horizontal="justify"/>
    </xf>
    <xf numFmtId="0" fontId="8" fillId="3" borderId="21" xfId="0" applyFont="1" applyFill="1" applyBorder="1" applyAlignment="1">
      <alignment horizontal="left" vertical="top" wrapText="1" indent="1"/>
    </xf>
    <xf numFmtId="0" fontId="11" fillId="0" borderId="11" xfId="0" applyFont="1" applyBorder="1"/>
    <xf numFmtId="0" fontId="8" fillId="3" borderId="2" xfId="0" applyFont="1" applyFill="1" applyBorder="1" applyAlignment="1">
      <alignment horizontal="left" vertical="top" wrapText="1" indent="1"/>
    </xf>
    <xf numFmtId="0" fontId="3" fillId="3" borderId="12" xfId="0" applyFont="1" applyFill="1" applyBorder="1" applyAlignment="1">
      <alignment horizontal="left" vertical="top" wrapText="1" indent="1"/>
    </xf>
    <xf numFmtId="0" fontId="11" fillId="0" borderId="22" xfId="0" applyFont="1" applyBorder="1"/>
    <xf numFmtId="0" fontId="8" fillId="3" borderId="23" xfId="0" applyFont="1" applyFill="1" applyBorder="1" applyAlignment="1">
      <alignment horizontal="left" vertical="top" wrapText="1" indent="1"/>
    </xf>
    <xf numFmtId="0" fontId="3" fillId="3" borderId="24" xfId="0" applyFont="1" applyFill="1" applyBorder="1" applyAlignment="1">
      <alignment horizontal="left" vertical="top" wrapText="1" indent="1"/>
    </xf>
    <xf numFmtId="0" fontId="3" fillId="5" borderId="6" xfId="0" applyFont="1" applyFill="1" applyBorder="1" applyAlignment="1">
      <alignment horizontal="left" vertical="top" wrapText="1" indent="1"/>
    </xf>
    <xf numFmtId="0" fontId="3" fillId="5" borderId="24" xfId="0" applyFont="1" applyFill="1" applyBorder="1" applyAlignment="1">
      <alignment horizontal="left" vertical="top" wrapText="1" indent="1"/>
    </xf>
    <xf numFmtId="0" fontId="3" fillId="3" borderId="6" xfId="0" applyFont="1" applyFill="1" applyBorder="1" applyAlignment="1">
      <alignment horizontal="center" vertical="center" wrapText="1"/>
    </xf>
    <xf numFmtId="0" fontId="14" fillId="0" borderId="0" xfId="0" applyFont="1"/>
    <xf numFmtId="0" fontId="16" fillId="0" borderId="0" xfId="0" applyFont="1"/>
    <xf numFmtId="0" fontId="17" fillId="0" borderId="0" xfId="0" applyFont="1" applyAlignment="1">
      <alignment horizontal="center" vertical="center"/>
    </xf>
    <xf numFmtId="0" fontId="18" fillId="0" borderId="0" xfId="0" applyFont="1"/>
    <xf numFmtId="0" fontId="19" fillId="0" borderId="0" xfId="0" applyFont="1"/>
    <xf numFmtId="0" fontId="17" fillId="0" borderId="0" xfId="0" applyFont="1"/>
    <xf numFmtId="0" fontId="16" fillId="2" borderId="19" xfId="0" applyFont="1" applyFill="1" applyBorder="1" applyAlignment="1">
      <alignment horizontal="center" vertical="center"/>
    </xf>
    <xf numFmtId="0" fontId="19"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4" borderId="0" xfId="0" applyFont="1" applyFill="1"/>
    <xf numFmtId="0" fontId="16" fillId="0" borderId="0" xfId="0" applyFont="1" applyAlignment="1">
      <alignment horizontal="center" vertical="center"/>
    </xf>
    <xf numFmtId="0" fontId="3" fillId="0" borderId="0" xfId="0" applyFont="1" applyAlignment="1">
      <alignment horizontal="center" vertical="center" wrapText="1"/>
    </xf>
    <xf numFmtId="0" fontId="16" fillId="2" borderId="17" xfId="0" applyFont="1" applyFill="1" applyBorder="1" applyAlignment="1">
      <alignment horizontal="center" vertical="center"/>
    </xf>
    <xf numFmtId="0" fontId="20"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3" fillId="3" borderId="1" xfId="0" applyFont="1" applyFill="1" applyBorder="1" applyAlignment="1">
      <alignment horizontal="center" vertical="center" wrapText="1"/>
    </xf>
    <xf numFmtId="0" fontId="19" fillId="0" borderId="15" xfId="0" applyFont="1" applyBorder="1"/>
    <xf numFmtId="0" fontId="3" fillId="5" borderId="1" xfId="0" applyFont="1" applyFill="1" applyBorder="1" applyAlignment="1">
      <alignment horizontal="left" vertical="top" wrapText="1" indent="1"/>
    </xf>
    <xf numFmtId="0" fontId="19" fillId="0" borderId="26" xfId="0" applyFont="1" applyBorder="1"/>
    <xf numFmtId="0" fontId="3" fillId="5" borderId="23" xfId="0" applyFont="1" applyFill="1" applyBorder="1" applyAlignment="1">
      <alignment horizontal="left" vertical="top" wrapText="1" indent="1"/>
    </xf>
    <xf numFmtId="0" fontId="16" fillId="3" borderId="25" xfId="0" applyFont="1" applyFill="1" applyBorder="1" applyAlignment="1">
      <alignment horizontal="center" vertical="center" wrapText="1"/>
    </xf>
    <xf numFmtId="0" fontId="21" fillId="0" borderId="1"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4" borderId="0" xfId="0" applyFont="1" applyFill="1" applyAlignment="1">
      <alignment horizontal="center" vertical="center"/>
    </xf>
    <xf numFmtId="0" fontId="18" fillId="0" borderId="0" xfId="0" applyFont="1" applyAlignment="1">
      <alignment horizontal="center"/>
    </xf>
    <xf numFmtId="0" fontId="18" fillId="0" borderId="0" xfId="0" applyFont="1" applyAlignment="1">
      <alignment horizontal="center" vertical="center"/>
    </xf>
    <xf numFmtId="0" fontId="3" fillId="6" borderId="10" xfId="0" applyFont="1" applyFill="1" applyBorder="1" applyAlignment="1">
      <alignment horizontal="center" vertical="center" wrapText="1"/>
    </xf>
    <xf numFmtId="0" fontId="3" fillId="6" borderId="6" xfId="0" applyFont="1" applyFill="1" applyBorder="1" applyAlignment="1">
      <alignment horizontal="center" vertical="center" wrapText="1"/>
    </xf>
    <xf numFmtId="3" fontId="18" fillId="0" borderId="0" xfId="0" applyNumberFormat="1" applyFont="1" applyAlignment="1">
      <alignment horizontal="center" vertical="center"/>
    </xf>
    <xf numFmtId="0" fontId="24" fillId="0" borderId="0" xfId="0" applyFont="1" applyAlignment="1">
      <alignment horizontal="center"/>
    </xf>
    <xf numFmtId="0" fontId="24" fillId="0" borderId="0" xfId="0" applyFont="1" applyAlignment="1">
      <alignment horizontal="center" vertical="center"/>
    </xf>
    <xf numFmtId="3" fontId="18" fillId="0" borderId="0" xfId="0" applyNumberFormat="1" applyFont="1" applyAlignment="1">
      <alignment horizontal="center"/>
    </xf>
    <xf numFmtId="0" fontId="16" fillId="2" borderId="34" xfId="0" applyFont="1" applyFill="1" applyBorder="1" applyAlignment="1">
      <alignment horizontal="center" vertical="center"/>
    </xf>
    <xf numFmtId="0" fontId="16" fillId="2" borderId="34" xfId="0" applyFont="1" applyFill="1" applyBorder="1" applyAlignment="1">
      <alignment horizontal="center" vertical="center" wrapText="1"/>
    </xf>
    <xf numFmtId="3" fontId="14" fillId="0" borderId="0" xfId="0" applyNumberFormat="1" applyFont="1" applyAlignment="1">
      <alignment horizontal="center" vertical="center"/>
    </xf>
    <xf numFmtId="0" fontId="25" fillId="0" borderId="0" xfId="0" applyFont="1" applyAlignment="1">
      <alignment horizontal="center"/>
    </xf>
    <xf numFmtId="3" fontId="3" fillId="0" borderId="0" xfId="0" applyNumberFormat="1" applyFont="1" applyAlignment="1">
      <alignment horizontal="center" vertical="center" wrapText="1"/>
    </xf>
    <xf numFmtId="3" fontId="19" fillId="0" borderId="0" xfId="0" applyNumberFormat="1" applyFont="1" applyAlignment="1">
      <alignment horizontal="center" vertical="center" wrapText="1"/>
    </xf>
    <xf numFmtId="0" fontId="26" fillId="0" borderId="0" xfId="0" applyFont="1"/>
    <xf numFmtId="0" fontId="27" fillId="0" borderId="0" xfId="0" applyFont="1"/>
    <xf numFmtId="0" fontId="19" fillId="0" borderId="28" xfId="0" applyFont="1" applyBorder="1"/>
    <xf numFmtId="0" fontId="20" fillId="0" borderId="0" xfId="0" applyFont="1" applyAlignment="1">
      <alignment horizontal="center" vertical="center"/>
    </xf>
    <xf numFmtId="3" fontId="3" fillId="0" borderId="27" xfId="0" applyNumberFormat="1" applyFont="1" applyBorder="1" applyAlignment="1" applyProtection="1">
      <alignment horizontal="center" vertical="center" wrapText="1"/>
      <protection locked="0"/>
    </xf>
    <xf numFmtId="0" fontId="28" fillId="0" borderId="0" xfId="0" applyFont="1"/>
    <xf numFmtId="0" fontId="16" fillId="0" borderId="0" xfId="0" applyFont="1" applyAlignment="1">
      <alignment wrapText="1"/>
    </xf>
    <xf numFmtId="0" fontId="14" fillId="0" borderId="0" xfId="0" applyFont="1" applyAlignment="1">
      <alignment horizontal="center" vertical="top"/>
    </xf>
    <xf numFmtId="0" fontId="23" fillId="0" borderId="0" xfId="0" applyFont="1" applyAlignment="1">
      <alignment horizontal="left" vertical="center"/>
    </xf>
    <xf numFmtId="0" fontId="30" fillId="0" borderId="0" xfId="0" applyFont="1"/>
    <xf numFmtId="0" fontId="29" fillId="0" borderId="0" xfId="0" applyFont="1" applyAlignment="1">
      <alignment horizontal="left"/>
    </xf>
    <xf numFmtId="0" fontId="31" fillId="0" borderId="0" xfId="0" applyFont="1"/>
    <xf numFmtId="0" fontId="32" fillId="0" borderId="0" xfId="0" applyFont="1"/>
    <xf numFmtId="0" fontId="33" fillId="0" borderId="0" xfId="0" applyFont="1"/>
    <xf numFmtId="164" fontId="3" fillId="0" borderId="27" xfId="0" applyNumberFormat="1" applyFont="1" applyBorder="1" applyAlignment="1" applyProtection="1">
      <alignment horizontal="center" vertical="center" wrapText="1"/>
      <protection locked="0"/>
    </xf>
    <xf numFmtId="164" fontId="3" fillId="0" borderId="10" xfId="0" applyNumberFormat="1" applyFont="1" applyBorder="1" applyAlignment="1" applyProtection="1">
      <alignment horizontal="center" vertical="center" wrapText="1"/>
      <protection locked="0"/>
    </xf>
    <xf numFmtId="165" fontId="34" fillId="3" borderId="27" xfId="1" applyNumberFormat="1" applyFont="1" applyFill="1" applyBorder="1" applyAlignment="1">
      <alignment horizontal="center" vertical="center"/>
    </xf>
    <xf numFmtId="0" fontId="36" fillId="0" borderId="38" xfId="0" applyFont="1" applyBorder="1"/>
    <xf numFmtId="0" fontId="37" fillId="2" borderId="27" xfId="0" applyFont="1" applyFill="1" applyBorder="1" applyAlignment="1">
      <alignment horizontal="center" vertical="center"/>
    </xf>
    <xf numFmtId="0" fontId="38" fillId="2" borderId="39"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39" fillId="0" borderId="11" xfId="0" applyFont="1" applyBorder="1" applyAlignment="1">
      <alignment horizontal="center"/>
    </xf>
    <xf numFmtId="0" fontId="37" fillId="3" borderId="32" xfId="0" applyFont="1" applyFill="1" applyBorder="1" applyAlignment="1">
      <alignment horizontal="center" vertical="center" wrapText="1"/>
    </xf>
    <xf numFmtId="0" fontId="39" fillId="0" borderId="5" xfId="0" applyFont="1" applyBorder="1" applyAlignment="1" applyProtection="1">
      <alignment horizontal="center"/>
      <protection locked="0"/>
    </xf>
    <xf numFmtId="0" fontId="35" fillId="0" borderId="1" xfId="0" applyFont="1" applyBorder="1" applyProtection="1">
      <protection locked="0"/>
    </xf>
    <xf numFmtId="0" fontId="35" fillId="0" borderId="15" xfId="0" applyFont="1" applyBorder="1" applyProtection="1">
      <protection locked="0"/>
    </xf>
    <xf numFmtId="0" fontId="39" fillId="0" borderId="5" xfId="0" applyFont="1" applyBorder="1" applyProtection="1">
      <protection locked="0"/>
    </xf>
    <xf numFmtId="0" fontId="36" fillId="0" borderId="5" xfId="0" applyFont="1" applyBorder="1" applyProtection="1">
      <protection locked="0"/>
    </xf>
    <xf numFmtId="0" fontId="36" fillId="0" borderId="7" xfId="0" applyFont="1" applyBorder="1" applyProtection="1">
      <protection locked="0"/>
    </xf>
    <xf numFmtId="0" fontId="35" fillId="0" borderId="8" xfId="0" applyFont="1" applyBorder="1" applyProtection="1">
      <protection locked="0"/>
    </xf>
    <xf numFmtId="0" fontId="41" fillId="0" borderId="0" xfId="0" applyFont="1" applyAlignment="1">
      <alignment horizontal="right" vertical="center" wrapText="1"/>
    </xf>
    <xf numFmtId="0" fontId="42" fillId="0" borderId="0" xfId="0" applyFont="1" applyAlignment="1">
      <alignment horizontal="right" vertical="center" wrapText="1"/>
    </xf>
    <xf numFmtId="4" fontId="3" fillId="0" borderId="10" xfId="0" applyNumberFormat="1" applyFont="1" applyBorder="1" applyAlignment="1" applyProtection="1">
      <alignment horizontal="center" vertical="center" wrapText="1"/>
      <protection locked="0"/>
    </xf>
    <xf numFmtId="4" fontId="37" fillId="3" borderId="2" xfId="0" applyNumberFormat="1" applyFont="1" applyFill="1" applyBorder="1" applyAlignment="1">
      <alignment horizontal="center" vertical="center" wrapText="1"/>
    </xf>
    <xf numFmtId="4" fontId="37" fillId="3" borderId="33" xfId="0" applyNumberFormat="1" applyFont="1" applyFill="1" applyBorder="1" applyAlignment="1">
      <alignment horizontal="center" vertical="center" wrapText="1"/>
    </xf>
    <xf numFmtId="4" fontId="37" fillId="3" borderId="36" xfId="0" applyNumberFormat="1" applyFont="1" applyFill="1" applyBorder="1" applyAlignment="1">
      <alignment horizontal="center" vertical="center" wrapText="1"/>
    </xf>
    <xf numFmtId="4" fontId="40" fillId="0" borderId="2" xfId="0" applyNumberFormat="1" applyFont="1" applyBorder="1" applyAlignment="1" applyProtection="1">
      <alignment horizontal="center" vertical="center" wrapText="1"/>
      <protection locked="0"/>
    </xf>
    <xf numFmtId="4" fontId="40" fillId="0" borderId="33" xfId="0" applyNumberFormat="1" applyFont="1" applyBorder="1" applyAlignment="1" applyProtection="1">
      <alignment horizontal="center" vertical="center" wrapText="1"/>
      <protection locked="0"/>
    </xf>
    <xf numFmtId="4" fontId="37" fillId="3" borderId="29" xfId="0" applyNumberFormat="1" applyFont="1" applyFill="1" applyBorder="1" applyAlignment="1">
      <alignment horizontal="center" vertical="center" wrapText="1"/>
    </xf>
    <xf numFmtId="4" fontId="40" fillId="0" borderId="1" xfId="0" applyNumberFormat="1" applyFont="1" applyBorder="1" applyAlignment="1" applyProtection="1">
      <alignment horizontal="center" vertical="center" wrapText="1"/>
      <protection locked="0"/>
    </xf>
    <xf numFmtId="4" fontId="40" fillId="0" borderId="28" xfId="0" applyNumberFormat="1" applyFont="1" applyBorder="1" applyAlignment="1" applyProtection="1">
      <alignment horizontal="center" vertical="center" wrapText="1"/>
      <protection locked="0"/>
    </xf>
    <xf numFmtId="4" fontId="40" fillId="0" borderId="8" xfId="0" applyNumberFormat="1" applyFont="1" applyBorder="1" applyAlignment="1" applyProtection="1">
      <alignment horizontal="center" vertical="center" wrapText="1"/>
      <protection locked="0"/>
    </xf>
    <xf numFmtId="4" fontId="40" fillId="0" borderId="31" xfId="0" applyNumberFormat="1" applyFont="1" applyBorder="1" applyAlignment="1" applyProtection="1">
      <alignment horizontal="center" vertical="center" wrapText="1"/>
      <protection locked="0"/>
    </xf>
    <xf numFmtId="4" fontId="37" fillId="3" borderId="30" xfId="0" applyNumberFormat="1" applyFont="1" applyFill="1" applyBorder="1" applyAlignment="1">
      <alignment horizontal="center" vertical="center" wrapText="1"/>
    </xf>
    <xf numFmtId="3" fontId="18" fillId="0" borderId="0" xfId="0" applyNumberFormat="1" applyFont="1" applyAlignment="1">
      <alignment horizontal="left"/>
    </xf>
    <xf numFmtId="3" fontId="18" fillId="0" borderId="0" xfId="0" applyNumberFormat="1" applyFont="1" applyAlignment="1">
      <alignment horizontal="left" vertical="top"/>
    </xf>
    <xf numFmtId="0" fontId="43" fillId="0" borderId="35" xfId="0" applyFont="1" applyBorder="1" applyAlignment="1">
      <alignment horizontal="left" vertical="center"/>
    </xf>
    <xf numFmtId="0" fontId="45" fillId="0" borderId="0" xfId="0" applyFont="1" applyAlignment="1">
      <alignment vertical="top" wrapText="1"/>
    </xf>
    <xf numFmtId="0" fontId="41" fillId="0" borderId="0" xfId="0" applyFont="1" applyAlignment="1">
      <alignment horizontal="center"/>
    </xf>
    <xf numFmtId="0" fontId="46" fillId="0" borderId="0" xfId="0" applyFont="1" applyAlignment="1">
      <alignment horizontal="center"/>
    </xf>
    <xf numFmtId="164" fontId="3" fillId="0" borderId="0" xfId="0" applyNumberFormat="1" applyFont="1" applyAlignment="1" applyProtection="1">
      <alignment horizontal="center" vertical="center" wrapText="1"/>
      <protection locked="0"/>
    </xf>
    <xf numFmtId="0" fontId="16" fillId="0" borderId="0" xfId="0" applyFont="1" applyAlignment="1">
      <alignment horizontal="center" vertical="center" wrapText="1"/>
    </xf>
    <xf numFmtId="43" fontId="25" fillId="0" borderId="0" xfId="1" applyFont="1" applyFill="1" applyAlignment="1">
      <alignment horizontal="center" wrapText="1"/>
    </xf>
    <xf numFmtId="4" fontId="3" fillId="0" borderId="0" xfId="0" applyNumberFormat="1" applyFont="1" applyAlignment="1" applyProtection="1">
      <alignment horizontal="center" vertical="center" wrapText="1"/>
      <protection locked="0"/>
    </xf>
    <xf numFmtId="0" fontId="19" fillId="0" borderId="0" xfId="0" applyFont="1" applyAlignment="1">
      <alignment horizontal="center" vertical="center"/>
    </xf>
    <xf numFmtId="4" fontId="3" fillId="3" borderId="10" xfId="0" applyNumberFormat="1" applyFont="1" applyFill="1" applyBorder="1" applyAlignment="1" applyProtection="1">
      <alignment horizontal="center" vertical="center" wrapText="1"/>
      <protection locked="0"/>
    </xf>
    <xf numFmtId="0" fontId="48" fillId="0" borderId="0" xfId="0" applyFont="1" applyAlignment="1">
      <alignment horizontal="center" vertical="center"/>
    </xf>
    <xf numFmtId="0" fontId="32" fillId="0" borderId="0" xfId="0" applyFont="1" applyAlignment="1">
      <alignment horizontal="left"/>
    </xf>
    <xf numFmtId="166" fontId="3" fillId="0" borderId="10" xfId="2" applyNumberFormat="1" applyFont="1" applyFill="1" applyBorder="1" applyAlignment="1" applyProtection="1">
      <alignment horizontal="center" vertical="center" wrapText="1"/>
      <protection locked="0"/>
    </xf>
    <xf numFmtId="43" fontId="18" fillId="0" borderId="0" xfId="1" applyFont="1"/>
    <xf numFmtId="43" fontId="45" fillId="0" borderId="0" xfId="1" applyFont="1" applyAlignment="1">
      <alignment vertical="top" wrapText="1"/>
    </xf>
    <xf numFmtId="43" fontId="17" fillId="0" borderId="0" xfId="1" applyFont="1" applyAlignment="1">
      <alignment horizontal="center" vertical="center"/>
    </xf>
    <xf numFmtId="43" fontId="24" fillId="0" borderId="0" xfId="1" applyFont="1" applyAlignment="1">
      <alignment horizontal="center"/>
    </xf>
    <xf numFmtId="43" fontId="3" fillId="0" borderId="0" xfId="1" applyFont="1" applyFill="1" applyBorder="1" applyAlignment="1" applyProtection="1">
      <alignment horizontal="center" vertical="center" wrapText="1"/>
      <protection locked="0"/>
    </xf>
    <xf numFmtId="43" fontId="24" fillId="0" borderId="0" xfId="1" applyFont="1" applyAlignment="1">
      <alignment horizontal="center" vertical="center"/>
    </xf>
    <xf numFmtId="43" fontId="18" fillId="0" borderId="0" xfId="1" applyFont="1" applyFill="1" applyAlignment="1">
      <alignment horizontal="center" vertical="center"/>
    </xf>
    <xf numFmtId="43" fontId="3" fillId="0" borderId="0" xfId="1" applyFont="1" applyFill="1" applyBorder="1" applyAlignment="1">
      <alignment horizontal="center" vertical="center" wrapText="1"/>
    </xf>
    <xf numFmtId="43" fontId="27" fillId="0" borderId="0" xfId="1" applyFont="1"/>
    <xf numFmtId="43" fontId="46" fillId="0" borderId="0" xfId="1" applyFont="1" applyAlignment="1">
      <alignment horizontal="center"/>
    </xf>
    <xf numFmtId="0" fontId="44" fillId="0" borderId="0" xfId="0" applyFont="1" applyAlignment="1">
      <alignment vertical="top" wrapText="1"/>
    </xf>
    <xf numFmtId="43" fontId="44" fillId="0" borderId="0" xfId="1" applyFont="1" applyAlignment="1">
      <alignment vertical="top" wrapText="1"/>
    </xf>
    <xf numFmtId="43" fontId="14" fillId="0" borderId="0" xfId="1" applyFont="1"/>
    <xf numFmtId="0" fontId="18" fillId="0" borderId="0" xfId="0" applyFont="1" applyAlignment="1">
      <alignment vertical="center"/>
    </xf>
    <xf numFmtId="0" fontId="17" fillId="0" borderId="0" xfId="0" applyFont="1" applyAlignment="1">
      <alignment vertical="center"/>
    </xf>
    <xf numFmtId="0" fontId="14" fillId="0" borderId="0" xfId="0" applyFont="1" applyAlignment="1">
      <alignment vertical="center"/>
    </xf>
    <xf numFmtId="0" fontId="53" fillId="0" borderId="0" xfId="0" applyFont="1" applyAlignment="1">
      <alignment vertical="center"/>
    </xf>
    <xf numFmtId="0" fontId="18" fillId="4" borderId="0" xfId="0" applyFont="1" applyFill="1" applyAlignment="1">
      <alignment vertical="center"/>
    </xf>
    <xf numFmtId="0" fontId="19" fillId="0" borderId="0" xfId="0" applyFont="1" applyAlignment="1">
      <alignment vertical="center"/>
    </xf>
    <xf numFmtId="165" fontId="29" fillId="0" borderId="0" xfId="1" applyNumberFormat="1" applyFont="1" applyFill="1" applyBorder="1" applyAlignment="1" applyProtection="1">
      <alignment horizontal="center" vertical="center"/>
    </xf>
    <xf numFmtId="0" fontId="2" fillId="0" borderId="0" xfId="3"/>
    <xf numFmtId="0" fontId="2" fillId="0" borderId="0" xfId="3" applyAlignment="1">
      <alignment vertical="center"/>
    </xf>
    <xf numFmtId="0" fontId="12" fillId="0" borderId="0" xfId="3" applyFont="1" applyAlignment="1">
      <alignment horizontal="right" vertical="top"/>
    </xf>
    <xf numFmtId="0" fontId="17" fillId="0" borderId="0" xfId="3" applyFont="1"/>
    <xf numFmtId="0" fontId="10" fillId="0" borderId="0" xfId="3" applyFont="1"/>
    <xf numFmtId="0" fontId="20" fillId="0" borderId="0" xfId="3" applyFont="1"/>
    <xf numFmtId="0" fontId="54" fillId="0" borderId="0" xfId="3" applyFont="1"/>
    <xf numFmtId="0" fontId="10" fillId="0" borderId="0" xfId="3" applyFont="1" applyAlignment="1">
      <alignment vertical="top" wrapText="1"/>
    </xf>
    <xf numFmtId="0" fontId="20" fillId="0" borderId="0" xfId="0" applyFont="1" applyAlignment="1">
      <alignment horizontal="right" vertical="top"/>
    </xf>
    <xf numFmtId="0" fontId="20" fillId="0" borderId="0" xfId="0" applyFont="1" applyAlignment="1">
      <alignment horizontal="right" vertical="center"/>
    </xf>
    <xf numFmtId="0" fontId="10" fillId="0" borderId="0" xfId="0" applyFont="1" applyAlignment="1">
      <alignment horizontal="right" vertical="center"/>
    </xf>
    <xf numFmtId="0" fontId="55" fillId="0" borderId="0" xfId="4" applyAlignment="1" applyProtection="1">
      <alignment horizontal="right" vertical="center"/>
    </xf>
    <xf numFmtId="0" fontId="17" fillId="0" borderId="0" xfId="3" applyFont="1" applyAlignment="1">
      <alignment vertical="top" wrapText="1"/>
    </xf>
    <xf numFmtId="0" fontId="20" fillId="0" borderId="0" xfId="3" applyFont="1" applyAlignment="1">
      <alignment vertical="top"/>
    </xf>
    <xf numFmtId="0" fontId="20" fillId="0" borderId="0" xfId="3" applyFont="1" applyAlignment="1">
      <alignment horizontal="left"/>
    </xf>
    <xf numFmtId="0" fontId="17" fillId="0" borderId="0" xfId="3" applyFont="1" applyAlignment="1">
      <alignment vertical="top"/>
    </xf>
    <xf numFmtId="0" fontId="10" fillId="0" borderId="0" xfId="3" applyFont="1" applyAlignment="1">
      <alignment vertical="center" wrapText="1"/>
    </xf>
    <xf numFmtId="0" fontId="10" fillId="0" borderId="0" xfId="3" applyFont="1" applyAlignment="1">
      <alignment vertical="center"/>
    </xf>
    <xf numFmtId="0" fontId="17" fillId="0" borderId="0" xfId="3" applyFont="1" applyAlignment="1">
      <alignment horizontal="right"/>
    </xf>
    <xf numFmtId="0" fontId="56" fillId="0" borderId="0" xfId="3" applyFont="1" applyAlignment="1">
      <alignment vertical="top"/>
    </xf>
    <xf numFmtId="165" fontId="38" fillId="5" borderId="1" xfId="1" applyNumberFormat="1" applyFont="1" applyFill="1" applyBorder="1" applyAlignment="1" applyProtection="1">
      <alignment horizontal="center" vertical="center" wrapText="1"/>
    </xf>
    <xf numFmtId="165" fontId="17" fillId="5" borderId="18" xfId="1" applyNumberFormat="1" applyFont="1" applyFill="1" applyBorder="1" applyAlignment="1" applyProtection="1">
      <alignment horizontal="center" vertical="center" wrapText="1"/>
    </xf>
    <xf numFmtId="165" fontId="17" fillId="5" borderId="20" xfId="1" applyNumberFormat="1" applyFont="1" applyFill="1" applyBorder="1" applyAlignment="1" applyProtection="1">
      <alignment horizontal="center" vertical="center" wrapText="1"/>
    </xf>
    <xf numFmtId="165" fontId="38" fillId="5" borderId="15" xfId="1" applyNumberFormat="1" applyFont="1" applyFill="1" applyBorder="1" applyAlignment="1" applyProtection="1">
      <alignment horizontal="center" vertical="center" wrapText="1"/>
    </xf>
    <xf numFmtId="4" fontId="51" fillId="0" borderId="27" xfId="1" applyNumberFormat="1" applyFont="1" applyFill="1" applyBorder="1" applyAlignment="1" applyProtection="1">
      <alignment horizontal="center" vertical="center"/>
    </xf>
    <xf numFmtId="0" fontId="49" fillId="3" borderId="27" xfId="0" applyFont="1" applyFill="1" applyBorder="1" applyAlignment="1" applyProtection="1">
      <alignment horizontal="center" vertical="center"/>
      <protection locked="0"/>
    </xf>
    <xf numFmtId="4" fontId="40" fillId="3" borderId="27" xfId="0" applyNumberFormat="1" applyFont="1" applyFill="1" applyBorder="1" applyAlignment="1" applyProtection="1">
      <alignment horizontal="center" vertical="center"/>
      <protection locked="0"/>
    </xf>
    <xf numFmtId="4" fontId="35" fillId="3" borderId="27" xfId="0" applyNumberFormat="1" applyFont="1" applyFill="1" applyBorder="1" applyAlignment="1" applyProtection="1">
      <alignment horizontal="center" vertical="center" wrapText="1"/>
      <protection locked="0"/>
    </xf>
    <xf numFmtId="49" fontId="65" fillId="3" borderId="27" xfId="0" applyNumberFormat="1" applyFont="1" applyFill="1" applyBorder="1" applyAlignment="1" applyProtection="1">
      <alignment horizontal="center" vertical="center" wrapText="1"/>
      <protection locked="0"/>
    </xf>
    <xf numFmtId="168" fontId="40" fillId="3" borderId="27" xfId="0" applyNumberFormat="1" applyFont="1" applyFill="1" applyBorder="1" applyAlignment="1" applyProtection="1">
      <alignment horizontal="center" vertical="center"/>
      <protection locked="0"/>
    </xf>
    <xf numFmtId="1" fontId="35" fillId="3" borderId="27" xfId="0" applyNumberFormat="1" applyFont="1" applyFill="1" applyBorder="1" applyAlignment="1" applyProtection="1">
      <alignment horizontal="center" vertical="center" wrapText="1"/>
      <protection locked="0"/>
    </xf>
    <xf numFmtId="0" fontId="13" fillId="0" borderId="0" xfId="0" applyFont="1" applyAlignment="1">
      <alignment vertical="center"/>
    </xf>
    <xf numFmtId="0" fontId="30" fillId="0" borderId="0" xfId="0" applyFont="1" applyAlignment="1">
      <alignment vertical="center"/>
    </xf>
    <xf numFmtId="0" fontId="52" fillId="0" borderId="0" xfId="0" applyFont="1" applyAlignment="1">
      <alignment horizontal="right" vertical="center" wrapText="1"/>
    </xf>
    <xf numFmtId="0" fontId="32"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right" vertical="top"/>
    </xf>
    <xf numFmtId="0" fontId="45" fillId="0" borderId="0" xfId="0" applyFont="1" applyAlignment="1">
      <alignment vertical="center" wrapText="1"/>
    </xf>
    <xf numFmtId="0" fontId="44" fillId="0" borderId="0" xfId="0" applyFont="1" applyAlignment="1">
      <alignment vertical="center" wrapText="1"/>
    </xf>
    <xf numFmtId="0" fontId="37" fillId="0" borderId="0" xfId="0" applyFont="1" applyAlignment="1">
      <alignment horizontal="left" vertical="center"/>
    </xf>
    <xf numFmtId="0" fontId="51" fillId="0" borderId="0" xfId="0" applyFont="1" applyAlignment="1">
      <alignment horizontal="left" vertical="center"/>
    </xf>
    <xf numFmtId="0" fontId="35" fillId="0" borderId="0" xfId="0" applyFont="1" applyAlignment="1">
      <alignment horizontal="left" vertical="center"/>
    </xf>
    <xf numFmtId="0" fontId="51" fillId="0" borderId="0" xfId="0" applyFont="1" applyAlignment="1">
      <alignment vertical="center"/>
    </xf>
    <xf numFmtId="0" fontId="29" fillId="0" borderId="0" xfId="0" applyFont="1" applyAlignment="1">
      <alignment horizontal="left" vertical="center"/>
    </xf>
    <xf numFmtId="0" fontId="20" fillId="0" borderId="0" xfId="0" applyFont="1" applyAlignment="1">
      <alignment vertical="center"/>
    </xf>
    <xf numFmtId="0" fontId="37" fillId="0" borderId="0" xfId="0" applyFont="1" applyAlignment="1">
      <alignment vertical="center"/>
    </xf>
    <xf numFmtId="0" fontId="38" fillId="0" borderId="0" xfId="0" applyFont="1" applyAlignment="1">
      <alignment horizontal="center" vertical="center" wrapText="1"/>
    </xf>
    <xf numFmtId="0" fontId="49" fillId="0" borderId="0" xfId="0" applyFont="1" applyAlignment="1">
      <alignment vertical="center"/>
    </xf>
    <xf numFmtId="0" fontId="38" fillId="5" borderId="18" xfId="0" applyFont="1" applyFill="1" applyBorder="1" applyAlignment="1">
      <alignment horizontal="center" vertical="center"/>
    </xf>
    <xf numFmtId="0" fontId="36" fillId="5" borderId="18" xfId="0" applyFont="1" applyFill="1" applyBorder="1" applyAlignment="1">
      <alignment horizontal="center" vertical="center" wrapText="1"/>
    </xf>
    <xf numFmtId="0" fontId="51" fillId="2" borderId="1" xfId="0" applyFont="1" applyFill="1" applyBorder="1" applyAlignment="1">
      <alignment horizontal="center" vertical="center"/>
    </xf>
    <xf numFmtId="0" fontId="51" fillId="2" borderId="40" xfId="0" applyFont="1" applyFill="1" applyBorder="1" applyAlignment="1">
      <alignment horizontal="center" vertical="center"/>
    </xf>
    <xf numFmtId="0" fontId="51" fillId="0" borderId="1" xfId="0" applyFont="1" applyBorder="1" applyAlignment="1">
      <alignment horizontal="center" vertical="center"/>
    </xf>
    <xf numFmtId="3" fontId="17" fillId="0" borderId="0" xfId="0" applyNumberFormat="1" applyFont="1" applyAlignment="1">
      <alignment horizontal="center" vertical="center"/>
    </xf>
    <xf numFmtId="0" fontId="51" fillId="2" borderId="1" xfId="0" quotePrefix="1" applyFont="1" applyFill="1" applyBorder="1" applyAlignment="1">
      <alignment horizontal="center" vertical="center"/>
    </xf>
    <xf numFmtId="0" fontId="37" fillId="2" borderId="1" xfId="0" applyFont="1" applyFill="1" applyBorder="1" applyAlignment="1">
      <alignment horizontal="center" vertical="center"/>
    </xf>
    <xf numFmtId="3" fontId="16" fillId="0" borderId="0" xfId="0" applyNumberFormat="1" applyFont="1" applyAlignment="1">
      <alignment horizontal="center" vertical="center"/>
    </xf>
    <xf numFmtId="3" fontId="49" fillId="0" borderId="0" xfId="0" applyNumberFormat="1" applyFont="1" applyAlignment="1">
      <alignment horizontal="left" vertical="center"/>
    </xf>
    <xf numFmtId="3" fontId="49" fillId="0" borderId="0" xfId="0" applyNumberFormat="1" applyFont="1" applyAlignment="1">
      <alignment horizontal="center" vertical="center"/>
    </xf>
    <xf numFmtId="0" fontId="38" fillId="0" borderId="0" xfId="0" applyFont="1" applyAlignment="1">
      <alignment horizontal="left" vertical="center"/>
    </xf>
    <xf numFmtId="0" fontId="13" fillId="0" borderId="0" xfId="0" applyFont="1" applyAlignment="1">
      <alignment horizontal="left" vertical="center"/>
    </xf>
    <xf numFmtId="0" fontId="49" fillId="0" borderId="0" xfId="0" applyFont="1"/>
    <xf numFmtId="0" fontId="60" fillId="0" borderId="0" xfId="0" applyFont="1" applyAlignment="1">
      <alignment vertical="center"/>
    </xf>
    <xf numFmtId="0" fontId="60" fillId="0" borderId="0" xfId="0" applyFont="1" applyAlignment="1">
      <alignment horizontal="center" vertical="center"/>
    </xf>
    <xf numFmtId="0" fontId="12" fillId="0" borderId="0" xfId="5" applyFont="1" applyAlignment="1">
      <alignment horizontal="right" vertical="top"/>
    </xf>
    <xf numFmtId="0" fontId="63" fillId="2" borderId="34" xfId="0" applyFont="1" applyFill="1" applyBorder="1" applyAlignment="1">
      <alignment horizontal="center" vertical="center"/>
    </xf>
    <xf numFmtId="0" fontId="63" fillId="2" borderId="43" xfId="0" applyFont="1" applyFill="1" applyBorder="1" applyAlignment="1">
      <alignment horizontal="center" vertical="center"/>
    </xf>
    <xf numFmtId="0" fontId="63" fillId="2" borderId="43" xfId="0" applyFont="1" applyFill="1" applyBorder="1" applyAlignment="1">
      <alignment horizontal="center" vertical="center" wrapText="1"/>
    </xf>
    <xf numFmtId="0" fontId="63" fillId="2" borderId="10" xfId="0" applyFont="1" applyFill="1" applyBorder="1" applyAlignment="1">
      <alignment horizontal="center" vertical="center" wrapText="1"/>
    </xf>
    <xf numFmtId="0" fontId="64" fillId="0" borderId="0" xfId="0" applyFont="1" applyAlignment="1">
      <alignment vertical="center"/>
    </xf>
    <xf numFmtId="0" fontId="63" fillId="2" borderId="27" xfId="0" applyFont="1" applyFill="1" applyBorder="1" applyAlignment="1">
      <alignment vertical="center" wrapText="1"/>
    </xf>
    <xf numFmtId="0" fontId="64" fillId="0" borderId="0" xfId="0" applyFont="1" applyAlignment="1">
      <alignment horizontal="center" vertical="center"/>
    </xf>
    <xf numFmtId="0" fontId="63" fillId="0" borderId="0" xfId="0" applyFont="1" applyAlignment="1">
      <alignment vertical="center" wrapText="1"/>
    </xf>
    <xf numFmtId="44" fontId="63" fillId="0" borderId="0" xfId="0" applyNumberFormat="1" applyFont="1" applyAlignment="1">
      <alignment horizontal="center" vertical="center"/>
    </xf>
    <xf numFmtId="4" fontId="35" fillId="3" borderId="27" xfId="0" applyNumberFormat="1" applyFont="1" applyFill="1" applyBorder="1" applyAlignment="1" applyProtection="1">
      <alignment horizontal="center" vertical="center"/>
      <protection locked="0"/>
    </xf>
    <xf numFmtId="0" fontId="66" fillId="0" borderId="2" xfId="0" applyFont="1" applyBorder="1" applyAlignment="1">
      <alignment horizontal="center" vertical="center"/>
    </xf>
    <xf numFmtId="4" fontId="66" fillId="3" borderId="2" xfId="0" applyNumberFormat="1" applyFont="1" applyFill="1" applyBorder="1" applyAlignment="1" applyProtection="1">
      <alignment horizontal="center" vertical="center"/>
      <protection locked="0"/>
    </xf>
    <xf numFmtId="1" fontId="66" fillId="3" borderId="2" xfId="0" applyNumberFormat="1" applyFont="1" applyFill="1" applyBorder="1" applyAlignment="1" applyProtection="1">
      <alignment horizontal="center" vertical="center"/>
      <protection locked="0"/>
    </xf>
    <xf numFmtId="0" fontId="66" fillId="3" borderId="12" xfId="0" applyFont="1" applyFill="1" applyBorder="1" applyAlignment="1" applyProtection="1">
      <alignment horizontal="center" vertical="center"/>
      <protection locked="0"/>
    </xf>
    <xf numFmtId="0" fontId="66" fillId="0" borderId="45" xfId="0" applyFont="1" applyBorder="1" applyAlignment="1">
      <alignment horizontal="center" vertical="center"/>
    </xf>
    <xf numFmtId="1" fontId="66" fillId="3" borderId="45" xfId="0" applyNumberFormat="1" applyFont="1" applyFill="1" applyBorder="1" applyAlignment="1" applyProtection="1">
      <alignment horizontal="center" vertical="center"/>
      <protection locked="0"/>
    </xf>
    <xf numFmtId="0" fontId="66" fillId="0" borderId="1" xfId="0" applyFont="1" applyBorder="1" applyAlignment="1">
      <alignment horizontal="center" vertical="center"/>
    </xf>
    <xf numFmtId="4" fontId="66" fillId="3" borderId="1" xfId="0" applyNumberFormat="1" applyFont="1" applyFill="1" applyBorder="1" applyAlignment="1" applyProtection="1">
      <alignment horizontal="center" vertical="center"/>
      <protection locked="0"/>
    </xf>
    <xf numFmtId="1" fontId="66" fillId="3" borderId="1" xfId="0" applyNumberFormat="1" applyFont="1" applyFill="1" applyBorder="1" applyAlignment="1" applyProtection="1">
      <alignment horizontal="center" vertical="center"/>
      <protection locked="0"/>
    </xf>
    <xf numFmtId="0" fontId="66" fillId="3" borderId="6" xfId="0" applyFont="1" applyFill="1" applyBorder="1" applyAlignment="1" applyProtection="1">
      <alignment horizontal="center" vertical="center"/>
      <protection locked="0"/>
    </xf>
    <xf numFmtId="0" fontId="66" fillId="0" borderId="8" xfId="0" applyFont="1" applyBorder="1" applyAlignment="1">
      <alignment horizontal="center" vertical="center"/>
    </xf>
    <xf numFmtId="4" fontId="66" fillId="3" borderId="8" xfId="0" applyNumberFormat="1" applyFont="1" applyFill="1" applyBorder="1" applyAlignment="1" applyProtection="1">
      <alignment horizontal="center" vertical="center"/>
      <protection locked="0"/>
    </xf>
    <xf numFmtId="1" fontId="66" fillId="3" borderId="8" xfId="0" applyNumberFormat="1" applyFont="1" applyFill="1" applyBorder="1" applyAlignment="1" applyProtection="1">
      <alignment horizontal="center" vertical="center"/>
      <protection locked="0"/>
    </xf>
    <xf numFmtId="0" fontId="66" fillId="3" borderId="9" xfId="0" applyFont="1" applyFill="1" applyBorder="1" applyAlignment="1" applyProtection="1">
      <alignment horizontal="center" vertical="center"/>
      <protection locked="0"/>
    </xf>
    <xf numFmtId="0" fontId="66" fillId="5" borderId="1" xfId="0" applyFont="1" applyFill="1" applyBorder="1" applyAlignment="1">
      <alignment horizontal="center" vertical="center" wrapText="1"/>
    </xf>
    <xf numFmtId="0" fontId="66" fillId="5" borderId="8" xfId="0" applyFont="1" applyFill="1" applyBorder="1" applyAlignment="1">
      <alignment horizontal="center" vertical="center" wrapText="1"/>
    </xf>
    <xf numFmtId="0" fontId="66" fillId="0" borderId="11" xfId="0" applyFont="1" applyBorder="1" applyAlignment="1">
      <alignment vertical="center"/>
    </xf>
    <xf numFmtId="0" fontId="66" fillId="0" borderId="2" xfId="0" applyFont="1" applyBorder="1" applyAlignment="1">
      <alignment vertical="center" wrapText="1"/>
    </xf>
    <xf numFmtId="0" fontId="66" fillId="0" borderId="5" xfId="0" applyFont="1" applyBorder="1" applyAlignment="1">
      <alignment vertical="center"/>
    </xf>
    <xf numFmtId="0" fontId="66" fillId="0" borderId="1" xfId="0" applyFont="1" applyBorder="1" applyAlignment="1">
      <alignment vertical="center" wrapText="1"/>
    </xf>
    <xf numFmtId="0" fontId="66" fillId="0" borderId="7" xfId="0" applyFont="1" applyBorder="1" applyAlignment="1">
      <alignment vertical="center"/>
    </xf>
    <xf numFmtId="0" fontId="66" fillId="0" borderId="8" xfId="0" applyFont="1" applyBorder="1" applyAlignment="1">
      <alignment vertical="center" wrapText="1"/>
    </xf>
    <xf numFmtId="0" fontId="66" fillId="0" borderId="44" xfId="0" applyFont="1" applyBorder="1" applyAlignment="1">
      <alignment vertical="center"/>
    </xf>
    <xf numFmtId="0" fontId="66" fillId="0" borderId="45" xfId="0" applyFont="1" applyBorder="1" applyAlignment="1">
      <alignment vertical="center" wrapText="1"/>
    </xf>
    <xf numFmtId="167" fontId="49" fillId="0" borderId="0" xfId="1" applyNumberFormat="1" applyFont="1" applyAlignment="1" applyProtection="1">
      <alignment vertical="center"/>
    </xf>
    <xf numFmtId="0" fontId="68" fillId="2" borderId="43" xfId="0" applyFont="1" applyFill="1" applyBorder="1" applyAlignment="1">
      <alignment horizontal="center" vertical="center" wrapText="1"/>
    </xf>
    <xf numFmtId="0" fontId="69" fillId="2" borderId="43" xfId="0" applyFont="1" applyFill="1" applyBorder="1" applyAlignment="1">
      <alignment horizontal="center" vertical="center" wrapText="1"/>
    </xf>
    <xf numFmtId="0" fontId="68" fillId="2" borderId="10" xfId="0" applyFont="1" applyFill="1" applyBorder="1" applyAlignment="1">
      <alignment horizontal="center" vertical="center" wrapText="1"/>
    </xf>
    <xf numFmtId="169" fontId="66" fillId="0" borderId="2" xfId="0" applyNumberFormat="1" applyFont="1" applyBorder="1" applyAlignment="1">
      <alignment horizontal="center" vertical="center"/>
    </xf>
    <xf numFmtId="169" fontId="66" fillId="0" borderId="1" xfId="0" applyNumberFormat="1" applyFont="1" applyBorder="1" applyAlignment="1">
      <alignment horizontal="center" vertical="center"/>
    </xf>
    <xf numFmtId="169" fontId="66" fillId="0" borderId="8" xfId="0" applyNumberFormat="1" applyFont="1" applyBorder="1" applyAlignment="1">
      <alignment horizontal="center" vertical="center"/>
    </xf>
    <xf numFmtId="169" fontId="67" fillId="0" borderId="27" xfId="0" applyNumberFormat="1" applyFont="1" applyBorder="1" applyAlignment="1">
      <alignment horizontal="center" vertical="center"/>
    </xf>
    <xf numFmtId="0" fontId="70" fillId="0" borderId="0" xfId="0" applyFont="1"/>
    <xf numFmtId="9" fontId="18" fillId="0" borderId="0" xfId="0" applyNumberFormat="1" applyFont="1" applyAlignment="1">
      <alignment horizontal="center" vertical="center"/>
    </xf>
    <xf numFmtId="0" fontId="0" fillId="0" borderId="0" xfId="0" applyAlignment="1">
      <alignment horizontal="center"/>
    </xf>
    <xf numFmtId="0" fontId="69" fillId="0" borderId="0" xfId="0" applyFont="1"/>
    <xf numFmtId="0" fontId="67" fillId="2" borderId="34" xfId="0" applyFont="1" applyFill="1" applyBorder="1" applyAlignment="1">
      <alignment horizontal="center" vertical="center"/>
    </xf>
    <xf numFmtId="0" fontId="64" fillId="0" borderId="0" xfId="0" applyFont="1"/>
    <xf numFmtId="0" fontId="64" fillId="0" borderId="0" xfId="0" applyFont="1" applyAlignment="1">
      <alignment horizontal="center"/>
    </xf>
    <xf numFmtId="0" fontId="64" fillId="0" borderId="1" xfId="0" applyFont="1" applyBorder="1"/>
    <xf numFmtId="0" fontId="64" fillId="0" borderId="1" xfId="0" applyFont="1" applyBorder="1" applyAlignment="1">
      <alignment horizontal="center"/>
    </xf>
    <xf numFmtId="0" fontId="70" fillId="0" borderId="0" xfId="0" applyFont="1" applyAlignment="1">
      <alignment horizontal="left" vertical="center"/>
    </xf>
    <xf numFmtId="0" fontId="0" fillId="0" borderId="0" xfId="0" applyAlignment="1">
      <alignment horizontal="left" vertical="center"/>
    </xf>
    <xf numFmtId="4" fontId="73" fillId="3" borderId="50" xfId="0" quotePrefix="1" applyNumberFormat="1" applyFont="1" applyFill="1" applyBorder="1" applyAlignment="1" applyProtection="1">
      <alignment vertical="center"/>
      <protection locked="0"/>
    </xf>
    <xf numFmtId="4" fontId="73" fillId="3" borderId="32" xfId="0" applyNumberFormat="1" applyFont="1" applyFill="1" applyBorder="1" applyAlignment="1" applyProtection="1">
      <alignment vertical="center"/>
      <protection locked="0"/>
    </xf>
    <xf numFmtId="4" fontId="73" fillId="3" borderId="1" xfId="0" applyNumberFormat="1" applyFont="1" applyFill="1" applyBorder="1" applyAlignment="1" applyProtection="1">
      <alignment vertical="center" wrapText="1"/>
      <protection locked="0"/>
    </xf>
    <xf numFmtId="0" fontId="73" fillId="0" borderId="0" xfId="0" applyFont="1"/>
    <xf numFmtId="4" fontId="73" fillId="3" borderId="6" xfId="0" applyNumberFormat="1" applyFont="1" applyFill="1" applyBorder="1" applyAlignment="1" applyProtection="1">
      <alignment vertical="center" wrapText="1"/>
      <protection locked="0"/>
    </xf>
    <xf numFmtId="0" fontId="66" fillId="3" borderId="1" xfId="0" applyFont="1" applyFill="1" applyBorder="1" applyAlignment="1">
      <alignment horizontal="center" vertical="center"/>
    </xf>
    <xf numFmtId="0" fontId="66" fillId="3" borderId="6" xfId="0" applyFont="1" applyFill="1" applyBorder="1" applyAlignment="1">
      <alignment horizontal="center" vertical="center"/>
    </xf>
    <xf numFmtId="0" fontId="66" fillId="3" borderId="8" xfId="0" applyFont="1" applyFill="1" applyBorder="1" applyAlignment="1">
      <alignment horizontal="center" vertical="center"/>
    </xf>
    <xf numFmtId="0" fontId="66" fillId="3" borderId="9" xfId="0" applyFont="1" applyFill="1" applyBorder="1" applyAlignment="1">
      <alignment horizontal="center" vertical="center"/>
    </xf>
    <xf numFmtId="0" fontId="66" fillId="3" borderId="1" xfId="0" applyFont="1" applyFill="1" applyBorder="1" applyAlignment="1">
      <alignment vertical="center" wrapText="1"/>
    </xf>
    <xf numFmtId="0" fontId="66" fillId="3" borderId="8" xfId="0" applyFont="1" applyFill="1" applyBorder="1" applyAlignment="1">
      <alignment vertical="center" wrapText="1"/>
    </xf>
    <xf numFmtId="14" fontId="35" fillId="0" borderId="27" xfId="0" applyNumberFormat="1" applyFont="1" applyBorder="1" applyAlignment="1">
      <alignment horizontal="center" vertical="center"/>
    </xf>
    <xf numFmtId="4" fontId="40" fillId="0" borderId="27" xfId="0" applyNumberFormat="1"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16" fillId="0" borderId="0" xfId="0" applyFont="1" applyAlignment="1">
      <alignment horizontal="left"/>
    </xf>
    <xf numFmtId="0" fontId="50" fillId="0" borderId="0" xfId="3" applyFont="1" applyAlignment="1">
      <alignment horizontal="center"/>
    </xf>
    <xf numFmtId="0" fontId="10" fillId="0" borderId="0" xfId="3" applyFont="1" applyAlignment="1" applyProtection="1">
      <alignment horizontal="center"/>
      <protection locked="0"/>
    </xf>
    <xf numFmtId="0" fontId="17" fillId="0" borderId="0" xfId="3" applyFont="1" applyAlignment="1">
      <alignment horizontal="left" vertical="top" wrapText="1"/>
    </xf>
    <xf numFmtId="0" fontId="17" fillId="0" borderId="0" xfId="3" applyFont="1" applyAlignment="1" applyProtection="1">
      <alignment horizontal="left"/>
      <protection locked="0"/>
    </xf>
    <xf numFmtId="0" fontId="17" fillId="0" borderId="0" xfId="3" applyFont="1" applyAlignment="1">
      <alignment horizontal="left"/>
    </xf>
    <xf numFmtId="0" fontId="13" fillId="0" borderId="0" xfId="3" applyFont="1" applyAlignment="1">
      <alignment horizontal="center" vertical="top" wrapText="1"/>
    </xf>
    <xf numFmtId="0" fontId="17" fillId="0" borderId="0" xfId="3" applyFont="1" applyAlignment="1">
      <alignment horizontal="justify" wrapText="1"/>
    </xf>
    <xf numFmtId="0" fontId="17" fillId="0" borderId="0" xfId="3" applyFont="1" applyAlignment="1">
      <alignment horizontal="justify"/>
    </xf>
    <xf numFmtId="0" fontId="20" fillId="0" borderId="0" xfId="3" applyFont="1" applyAlignment="1">
      <alignment horizontal="center" vertical="center" wrapText="1"/>
    </xf>
    <xf numFmtId="0" fontId="20" fillId="0" borderId="0" xfId="3" applyFont="1" applyAlignment="1">
      <alignment horizontal="left" vertical="top"/>
    </xf>
    <xf numFmtId="0" fontId="17" fillId="0" borderId="0" xfId="3" applyFont="1" applyAlignment="1">
      <alignment horizontal="justify" vertical="top" wrapText="1"/>
    </xf>
    <xf numFmtId="0" fontId="17" fillId="0" borderId="0" xfId="3" applyFont="1" applyAlignment="1" applyProtection="1">
      <alignment horizontal="center"/>
      <protection locked="0"/>
    </xf>
    <xf numFmtId="0" fontId="19" fillId="0" borderId="0" xfId="0" applyFont="1" applyAlignment="1">
      <alignment horizontal="left" vertical="center" wrapText="1"/>
    </xf>
    <xf numFmtId="0" fontId="17" fillId="0" borderId="0" xfId="3" applyFont="1" applyAlignment="1" applyProtection="1">
      <alignment horizontal="left" vertical="top"/>
      <protection locked="0"/>
    </xf>
    <xf numFmtId="0" fontId="17" fillId="0" borderId="0" xfId="3" applyFont="1" applyAlignment="1">
      <alignment horizontal="left" vertical="top"/>
    </xf>
    <xf numFmtId="0" fontId="57" fillId="0" borderId="0" xfId="0" applyFont="1" applyAlignment="1">
      <alignment horizontal="center" vertical="center" wrapText="1"/>
    </xf>
    <xf numFmtId="0" fontId="59" fillId="0" borderId="0" xfId="0" applyFont="1" applyAlignment="1">
      <alignment horizontal="center" vertical="center"/>
    </xf>
    <xf numFmtId="0" fontId="37" fillId="0" borderId="0" xfId="0" applyFont="1" applyAlignment="1">
      <alignment horizontal="center" vertical="top"/>
    </xf>
    <xf numFmtId="0" fontId="58" fillId="0" borderId="0" xfId="0" applyFont="1" applyAlignment="1">
      <alignment horizontal="center" vertical="center"/>
    </xf>
    <xf numFmtId="0" fontId="51" fillId="2" borderId="28" xfId="0" applyFont="1" applyFill="1" applyBorder="1" applyAlignment="1">
      <alignment horizontal="center" vertical="center"/>
    </xf>
    <xf numFmtId="0" fontId="51" fillId="2" borderId="40" xfId="0" applyFont="1" applyFill="1" applyBorder="1" applyAlignment="1">
      <alignment horizontal="center" vertical="center"/>
    </xf>
    <xf numFmtId="0" fontId="49" fillId="2" borderId="28" xfId="0" applyFont="1" applyFill="1" applyBorder="1" applyAlignment="1">
      <alignment horizontal="center" vertical="center"/>
    </xf>
    <xf numFmtId="0" fontId="49" fillId="2" borderId="41" xfId="0" applyFont="1" applyFill="1" applyBorder="1" applyAlignment="1">
      <alignment horizontal="center" vertical="center"/>
    </xf>
    <xf numFmtId="0" fontId="49" fillId="2" borderId="40" xfId="0" applyFont="1" applyFill="1" applyBorder="1" applyAlignment="1">
      <alignment horizontal="center" vertical="center"/>
    </xf>
    <xf numFmtId="0" fontId="51" fillId="0" borderId="28" xfId="0" applyFont="1" applyBorder="1" applyAlignment="1">
      <alignment horizontal="center" vertical="center"/>
    </xf>
    <xf numFmtId="0" fontId="51" fillId="0" borderId="41" xfId="0" applyFont="1" applyBorder="1" applyAlignment="1">
      <alignment horizontal="center" vertical="center"/>
    </xf>
    <xf numFmtId="0" fontId="51" fillId="0" borderId="40" xfId="0" applyFont="1" applyBorder="1" applyAlignment="1">
      <alignment horizontal="center" vertical="center"/>
    </xf>
    <xf numFmtId="0" fontId="20" fillId="5" borderId="28" xfId="0" applyFont="1" applyFill="1" applyBorder="1" applyAlignment="1">
      <alignment horizontal="center" vertical="center"/>
    </xf>
    <xf numFmtId="0" fontId="20" fillId="5" borderId="41" xfId="0" applyFont="1" applyFill="1" applyBorder="1" applyAlignment="1">
      <alignment horizontal="center" vertical="center"/>
    </xf>
    <xf numFmtId="0" fontId="20" fillId="5" borderId="15" xfId="0" applyFont="1" applyFill="1" applyBorder="1" applyAlignment="1">
      <alignment horizontal="center" vertical="center"/>
    </xf>
    <xf numFmtId="0" fontId="49" fillId="0" borderId="28" xfId="0" applyFont="1" applyBorder="1" applyAlignment="1">
      <alignment horizontal="center" vertical="center"/>
    </xf>
    <xf numFmtId="0" fontId="49" fillId="0" borderId="41" xfId="0" applyFont="1" applyBorder="1" applyAlignment="1">
      <alignment horizontal="center" vertical="center"/>
    </xf>
    <xf numFmtId="0" fontId="49" fillId="0" borderId="40" xfId="0" applyFont="1" applyBorder="1" applyAlignment="1">
      <alignment horizontal="center" vertical="center"/>
    </xf>
    <xf numFmtId="0" fontId="51" fillId="2" borderId="28" xfId="0" applyFont="1" applyFill="1" applyBorder="1" applyAlignment="1">
      <alignment horizontal="center" vertical="center" wrapText="1"/>
    </xf>
    <xf numFmtId="0" fontId="51" fillId="2" borderId="40" xfId="0" applyFont="1" applyFill="1" applyBorder="1" applyAlignment="1">
      <alignment horizontal="center" vertical="center" wrapText="1"/>
    </xf>
    <xf numFmtId="0" fontId="17" fillId="0" borderId="42" xfId="0" applyFont="1" applyBorder="1" applyAlignment="1">
      <alignment horizontal="center" vertical="center" wrapText="1"/>
    </xf>
    <xf numFmtId="0" fontId="60" fillId="0" borderId="0" xfId="0" applyFont="1" applyAlignment="1">
      <alignment horizontal="center" vertical="center"/>
    </xf>
    <xf numFmtId="0" fontId="38" fillId="0" borderId="0" xfId="0" applyFont="1" applyAlignment="1">
      <alignment horizontal="left" vertical="center"/>
    </xf>
    <xf numFmtId="0" fontId="37" fillId="2" borderId="28" xfId="0" applyFont="1" applyFill="1" applyBorder="1" applyAlignment="1">
      <alignment horizontal="center" vertical="center"/>
    </xf>
    <xf numFmtId="0" fontId="37" fillId="2" borderId="40" xfId="0" applyFont="1" applyFill="1" applyBorder="1" applyAlignment="1">
      <alignment horizontal="center" vertical="center"/>
    </xf>
    <xf numFmtId="0" fontId="49" fillId="0" borderId="0" xfId="0" applyFont="1" applyAlignment="1" applyProtection="1">
      <alignment horizontal="center"/>
      <protection locked="0"/>
    </xf>
    <xf numFmtId="0" fontId="30" fillId="0" borderId="0" xfId="0" applyFont="1" applyAlignment="1">
      <alignment horizontal="left" vertical="center" wrapText="1"/>
    </xf>
    <xf numFmtId="0" fontId="13" fillId="0" borderId="0" xfId="0" applyFont="1" applyAlignment="1">
      <alignment horizontal="left" vertical="center"/>
    </xf>
    <xf numFmtId="0" fontId="30" fillId="0" borderId="0" xfId="0" applyFont="1" applyAlignment="1">
      <alignment horizontal="left" vertical="center"/>
    </xf>
    <xf numFmtId="0" fontId="37" fillId="5" borderId="1" xfId="0" applyFont="1" applyFill="1" applyBorder="1" applyAlignment="1">
      <alignment horizontal="center" vertical="center"/>
    </xf>
    <xf numFmtId="0" fontId="37" fillId="5" borderId="18" xfId="0" applyFont="1" applyFill="1" applyBorder="1" applyAlignment="1">
      <alignment horizontal="center" vertical="center"/>
    </xf>
    <xf numFmtId="0" fontId="37" fillId="5" borderId="2" xfId="0" applyFont="1" applyFill="1" applyBorder="1" applyAlignment="1">
      <alignment horizontal="center" vertical="center"/>
    </xf>
    <xf numFmtId="0" fontId="51" fillId="2" borderId="1" xfId="0" applyFont="1" applyFill="1" applyBorder="1" applyAlignment="1">
      <alignment horizontal="center" vertical="center"/>
    </xf>
    <xf numFmtId="0" fontId="28" fillId="0" borderId="0" xfId="0" applyFont="1" applyAlignment="1">
      <alignment horizontal="center" vertical="center"/>
    </xf>
    <xf numFmtId="0" fontId="4" fillId="0" borderId="0" xfId="0" applyFont="1" applyAlignment="1">
      <alignment horizontal="center"/>
    </xf>
    <xf numFmtId="4" fontId="69" fillId="3" borderId="48" xfId="0" quotePrefix="1" applyNumberFormat="1" applyFont="1" applyFill="1" applyBorder="1" applyAlignment="1" applyProtection="1">
      <alignment horizontal="left" vertical="center"/>
      <protection locked="0"/>
    </xf>
    <xf numFmtId="4" fontId="69" fillId="3" borderId="46" xfId="0" quotePrefix="1" applyNumberFormat="1" applyFont="1" applyFill="1" applyBorder="1" applyAlignment="1" applyProtection="1">
      <alignment horizontal="left" vertical="center"/>
      <protection locked="0"/>
    </xf>
    <xf numFmtId="4" fontId="69" fillId="3" borderId="49" xfId="0" quotePrefix="1" applyNumberFormat="1" applyFont="1" applyFill="1" applyBorder="1" applyAlignment="1" applyProtection="1">
      <alignment horizontal="left" vertical="center"/>
      <protection locked="0"/>
    </xf>
    <xf numFmtId="0" fontId="70" fillId="0" borderId="0" xfId="0" applyFont="1" applyAlignment="1">
      <alignment horizontal="left" vertical="center" wrapText="1"/>
    </xf>
    <xf numFmtId="0" fontId="63" fillId="2" borderId="37"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3" fillId="2" borderId="47" xfId="0" applyFont="1" applyFill="1" applyBorder="1" applyAlignment="1">
      <alignment horizontal="center" vertical="center" wrapText="1"/>
    </xf>
    <xf numFmtId="0" fontId="32" fillId="0" borderId="0" xfId="0" applyFont="1" applyAlignment="1">
      <alignment horizontal="left"/>
    </xf>
    <xf numFmtId="0" fontId="45" fillId="0" borderId="0" xfId="0" applyFont="1" applyAlignment="1">
      <alignment horizontal="left" vertical="top" wrapText="1"/>
    </xf>
  </cellXfs>
  <cellStyles count="6">
    <cellStyle name="Dziesiętny" xfId="1" builtinId="3"/>
    <cellStyle name="Hiperłącze" xfId="4" builtinId="8"/>
    <cellStyle name="Normalny" xfId="0" builtinId="0"/>
    <cellStyle name="Normalny 2" xfId="3" xr:uid="{F0404B3F-5E04-44E8-B1F5-B095BEAD41FA}"/>
    <cellStyle name="Normalny 2 2" xfId="5" xr:uid="{B662D574-7FAA-4887-B527-4DA0E683E123}"/>
    <cellStyle name="Procentowy" xfId="2" builtinId="5"/>
  </cellStyles>
  <dxfs count="6">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9" defaultPivotStyle="PivotStyleLight16"/>
  <colors>
    <mruColors>
      <color rgb="FFFFFF99"/>
      <color rgb="FFFFFFCC"/>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1</xdr:col>
      <xdr:colOff>666750</xdr:colOff>
      <xdr:row>2</xdr:row>
      <xdr:rowOff>58129</xdr:rowOff>
    </xdr:to>
    <xdr:pic>
      <xdr:nvPicPr>
        <xdr:cNvPr id="2" name="Obraz 1">
          <a:extLst>
            <a:ext uri="{FF2B5EF4-FFF2-40B4-BE49-F238E27FC236}">
              <a16:creationId xmlns:a16="http://schemas.microsoft.com/office/drawing/2014/main" id="{55F31925-9BB3-3F23-BFDF-A16A2947D7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923925" cy="372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ODII\Sekcja%20Inwestycji%20i%20Analiz\00_Analizy%20r&#243;&#380;ne\Micha&#322;\Automat%20do%20o&#347;wiadcze&#324;\Automat_o&#347;wiadczenia.xlsm" TargetMode="External"/><Relationship Id="rId1" Type="http://schemas.openxmlformats.org/officeDocument/2006/relationships/externalLinkPath" Target="file:///G:\SODII\Sekcja%20Inwestycji%20i%20Analiz\00_Analizy%20r&#243;&#380;ne\Micha&#322;\Automat%20do%20o&#347;wiadcze&#324;\Automat_o&#347;wiadczen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ametry"/>
      <sheetName val="Oświadczenie"/>
    </sheetNames>
    <sheetDataSet>
      <sheetData sheetId="0">
        <row r="5">
          <cell r="A5" t="str">
            <v xml:space="preserve">Ja, </v>
          </cell>
        </row>
        <row r="13">
          <cell r="A13" t="str">
            <v>28.07.2023</v>
          </cell>
          <cell r="C13" t="str">
            <v>Sosnowiec</v>
          </cell>
        </row>
      </sheetData>
      <sheetData sheetId="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przetargi.realizacja@pcc.e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204"/>
  <sheetViews>
    <sheetView workbookViewId="0">
      <selection activeCell="F11" sqref="F11"/>
    </sheetView>
  </sheetViews>
  <sheetFormatPr defaultRowHeight="24.6"/>
  <cols>
    <col min="2" max="2" width="5.19921875" style="7" customWidth="1"/>
    <col min="3" max="3" width="55.19921875" style="19" customWidth="1"/>
    <col min="4" max="4" width="24.59765625" style="18" customWidth="1"/>
    <col min="5" max="5" width="24.59765625" customWidth="1"/>
  </cols>
  <sheetData>
    <row r="2" spans="2:4">
      <c r="C2" s="17" t="s">
        <v>10</v>
      </c>
    </row>
    <row r="3" spans="2:4" ht="25.2" thickBot="1"/>
    <row r="4" spans="2:4" ht="20.100000000000001" customHeight="1">
      <c r="B4" s="303" t="s">
        <v>43</v>
      </c>
      <c r="C4" s="32" t="s">
        <v>7</v>
      </c>
      <c r="D4" s="20" t="s">
        <v>0</v>
      </c>
    </row>
    <row r="5" spans="2:4" ht="71.25" customHeight="1" thickBot="1">
      <c r="B5" s="304"/>
      <c r="C5" s="33" t="s">
        <v>52</v>
      </c>
      <c r="D5" s="10"/>
    </row>
    <row r="6" spans="2:4" s="4" customFormat="1" ht="39" customHeight="1" thickBot="1">
      <c r="B6" s="8"/>
      <c r="C6" s="21"/>
      <c r="D6" s="11"/>
    </row>
    <row r="7" spans="2:4" s="4" customFormat="1" ht="20.100000000000001" customHeight="1">
      <c r="B7" s="303" t="s">
        <v>44</v>
      </c>
      <c r="C7" s="32" t="s">
        <v>11</v>
      </c>
      <c r="D7" s="20" t="s">
        <v>54</v>
      </c>
    </row>
    <row r="8" spans="2:4" ht="63" customHeight="1">
      <c r="B8" s="304"/>
      <c r="C8" s="35" t="s">
        <v>9</v>
      </c>
      <c r="D8" s="13"/>
    </row>
    <row r="9" spans="2:4" s="6" customFormat="1" ht="17.25" customHeight="1">
      <c r="B9" s="9"/>
      <c r="C9" s="22" t="s">
        <v>8</v>
      </c>
      <c r="D9" s="12" t="s">
        <v>55</v>
      </c>
    </row>
    <row r="10" spans="2:4" ht="36.75" customHeight="1">
      <c r="B10" s="31">
        <v>1</v>
      </c>
      <c r="C10" s="29" t="s">
        <v>41</v>
      </c>
      <c r="D10" s="13"/>
    </row>
    <row r="11" spans="2:4" ht="15.6">
      <c r="B11" s="31">
        <v>2</v>
      </c>
      <c r="C11" s="29" t="s">
        <v>12</v>
      </c>
      <c r="D11" s="13"/>
    </row>
    <row r="12" spans="2:4" ht="15.6">
      <c r="B12" s="31">
        <v>3</v>
      </c>
      <c r="C12" s="29" t="s">
        <v>13</v>
      </c>
      <c r="D12" s="13"/>
    </row>
    <row r="13" spans="2:4" ht="15.6">
      <c r="B13" s="31">
        <v>4</v>
      </c>
      <c r="C13" s="29" t="s">
        <v>14</v>
      </c>
      <c r="D13" s="13"/>
    </row>
    <row r="14" spans="2:4" ht="15.6">
      <c r="B14" s="31">
        <v>5</v>
      </c>
      <c r="C14" s="29" t="s">
        <v>15</v>
      </c>
      <c r="D14" s="13"/>
    </row>
    <row r="15" spans="2:4" ht="15.6">
      <c r="B15" s="31">
        <v>6</v>
      </c>
      <c r="C15" s="29" t="s">
        <v>16</v>
      </c>
      <c r="D15" s="13"/>
    </row>
    <row r="16" spans="2:4" ht="15.6">
      <c r="B16" s="31">
        <v>7</v>
      </c>
      <c r="C16" s="29" t="s">
        <v>17</v>
      </c>
      <c r="D16" s="13"/>
    </row>
    <row r="17" spans="2:4" ht="28.2">
      <c r="B17" s="31">
        <v>8</v>
      </c>
      <c r="C17" s="29" t="s">
        <v>18</v>
      </c>
      <c r="D17" s="13"/>
    </row>
    <row r="18" spans="2:4" ht="28.2">
      <c r="B18" s="31">
        <v>9</v>
      </c>
      <c r="C18" s="29" t="s">
        <v>19</v>
      </c>
      <c r="D18" s="13"/>
    </row>
    <row r="19" spans="2:4" ht="28.2">
      <c r="B19" s="31">
        <v>10</v>
      </c>
      <c r="C19" s="29" t="s">
        <v>20</v>
      </c>
      <c r="D19" s="13"/>
    </row>
    <row r="20" spans="2:4" ht="15.6">
      <c r="B20" s="31">
        <v>11</v>
      </c>
      <c r="C20" s="29" t="s">
        <v>21</v>
      </c>
      <c r="D20" s="13"/>
    </row>
    <row r="21" spans="2:4" ht="15.6">
      <c r="B21" s="31">
        <v>12</v>
      </c>
      <c r="C21" s="29" t="s">
        <v>22</v>
      </c>
      <c r="D21" s="13"/>
    </row>
    <row r="22" spans="2:4" ht="15.6">
      <c r="B22" s="31">
        <v>13</v>
      </c>
      <c r="C22" s="29" t="s">
        <v>23</v>
      </c>
      <c r="D22" s="13"/>
    </row>
    <row r="23" spans="2:4" ht="15.6">
      <c r="B23" s="31">
        <v>14</v>
      </c>
      <c r="C23" s="29" t="s">
        <v>24</v>
      </c>
      <c r="D23" s="13"/>
    </row>
    <row r="24" spans="2:4" ht="15.6">
      <c r="B24" s="31">
        <v>15</v>
      </c>
      <c r="C24" s="29" t="s">
        <v>25</v>
      </c>
      <c r="D24" s="13"/>
    </row>
    <row r="25" spans="2:4" ht="15.6">
      <c r="B25" s="31">
        <v>16</v>
      </c>
      <c r="C25" s="29" t="s">
        <v>26</v>
      </c>
      <c r="D25" s="13"/>
    </row>
    <row r="26" spans="2:4" ht="15.6">
      <c r="B26" s="31">
        <v>17</v>
      </c>
      <c r="C26" s="29" t="s">
        <v>27</v>
      </c>
      <c r="D26" s="13"/>
    </row>
    <row r="27" spans="2:4" ht="15.6">
      <c r="B27" s="31">
        <v>18</v>
      </c>
      <c r="C27" s="29" t="s">
        <v>28</v>
      </c>
      <c r="D27" s="13"/>
    </row>
    <row r="28" spans="2:4" ht="15.6">
      <c r="B28" s="31">
        <v>19</v>
      </c>
      <c r="C28" s="29" t="s">
        <v>29</v>
      </c>
      <c r="D28" s="13"/>
    </row>
    <row r="29" spans="2:4" ht="15.6">
      <c r="B29" s="31">
        <v>20</v>
      </c>
      <c r="C29" s="29" t="s">
        <v>30</v>
      </c>
      <c r="D29" s="13"/>
    </row>
    <row r="30" spans="2:4" ht="15.6">
      <c r="B30" s="31">
        <v>21</v>
      </c>
      <c r="C30" s="29" t="s">
        <v>31</v>
      </c>
      <c r="D30" s="13"/>
    </row>
    <row r="31" spans="2:4" ht="15.6">
      <c r="B31" s="31">
        <v>22</v>
      </c>
      <c r="C31" s="29" t="s">
        <v>32</v>
      </c>
      <c r="D31" s="13"/>
    </row>
    <row r="32" spans="2:4" ht="15.6">
      <c r="B32" s="31">
        <v>23</v>
      </c>
      <c r="C32" s="29" t="s">
        <v>33</v>
      </c>
      <c r="D32" s="13"/>
    </row>
    <row r="33" spans="2:4" ht="15.6">
      <c r="B33" s="31">
        <v>24</v>
      </c>
      <c r="C33" s="29" t="s">
        <v>34</v>
      </c>
      <c r="D33" s="13"/>
    </row>
    <row r="34" spans="2:4" ht="18.75" customHeight="1">
      <c r="B34" s="31">
        <v>25</v>
      </c>
      <c r="C34" s="29" t="s">
        <v>35</v>
      </c>
      <c r="D34" s="13"/>
    </row>
    <row r="35" spans="2:4" ht="15.6">
      <c r="B35" s="31">
        <v>26</v>
      </c>
      <c r="C35" s="29" t="s">
        <v>36</v>
      </c>
      <c r="D35" s="13"/>
    </row>
    <row r="36" spans="2:4" ht="15.6">
      <c r="B36" s="31">
        <v>27</v>
      </c>
      <c r="C36" s="29" t="s">
        <v>37</v>
      </c>
      <c r="D36" s="13"/>
    </row>
    <row r="37" spans="2:4" ht="15.6">
      <c r="B37" s="31">
        <v>28</v>
      </c>
      <c r="C37" s="29" t="s">
        <v>38</v>
      </c>
      <c r="D37" s="13"/>
    </row>
    <row r="38" spans="2:4" ht="23.25" customHeight="1">
      <c r="B38" s="31">
        <v>29</v>
      </c>
      <c r="C38" s="29" t="s">
        <v>39</v>
      </c>
      <c r="D38" s="13"/>
    </row>
    <row r="39" spans="2:4" ht="23.25" customHeight="1" thickBot="1">
      <c r="B39" s="31">
        <v>30</v>
      </c>
      <c r="C39" s="30" t="s">
        <v>40</v>
      </c>
      <c r="D39" s="43"/>
    </row>
    <row r="40" spans="2:4" ht="23.25" customHeight="1">
      <c r="B40" s="31">
        <v>31</v>
      </c>
      <c r="C40" s="42" t="s">
        <v>60</v>
      </c>
      <c r="D40" s="43"/>
    </row>
    <row r="41" spans="2:4" ht="22.5" customHeight="1" thickBot="1">
      <c r="B41" s="31">
        <v>32</v>
      </c>
      <c r="C41" s="30" t="s">
        <v>60</v>
      </c>
      <c r="D41" s="10"/>
    </row>
    <row r="42" spans="2:4" ht="15.6">
      <c r="B42" s="37"/>
      <c r="C42" s="38"/>
      <c r="D42" s="36"/>
    </row>
    <row r="43" spans="2:4" s="4" customFormat="1" ht="19.5" customHeight="1" thickBot="1">
      <c r="B43" s="8"/>
      <c r="C43" s="21"/>
      <c r="D43" s="11"/>
    </row>
    <row r="44" spans="2:4" ht="31.5" customHeight="1" thickBot="1">
      <c r="B44" s="34" t="s">
        <v>45</v>
      </c>
      <c r="C44" s="40" t="s">
        <v>57</v>
      </c>
      <c r="D44" s="16"/>
    </row>
    <row r="45" spans="2:4" ht="25.2" thickBot="1">
      <c r="C45" s="17"/>
      <c r="D45" s="36"/>
    </row>
    <row r="46" spans="2:4" ht="25.2" thickBot="1">
      <c r="B46" s="34" t="s">
        <v>46</v>
      </c>
      <c r="C46" s="40" t="s">
        <v>59</v>
      </c>
      <c r="D46" s="16"/>
    </row>
    <row r="47" spans="2:4">
      <c r="C47" s="17"/>
      <c r="D47" s="36"/>
    </row>
    <row r="48" spans="2:4" ht="25.2" thickBot="1">
      <c r="C48" s="17"/>
      <c r="D48" s="36"/>
    </row>
    <row r="49" spans="2:5">
      <c r="B49" s="34" t="s">
        <v>58</v>
      </c>
      <c r="C49" s="32" t="s">
        <v>1</v>
      </c>
      <c r="D49" s="23" t="s">
        <v>3</v>
      </c>
      <c r="E49" s="1" t="s">
        <v>2</v>
      </c>
    </row>
    <row r="50" spans="2:5" ht="47.25" customHeight="1">
      <c r="C50" s="39" t="s">
        <v>62</v>
      </c>
      <c r="D50" s="14"/>
      <c r="E50" s="2"/>
    </row>
    <row r="51" spans="2:5" ht="21.75" customHeight="1">
      <c r="C51" s="24" t="s">
        <v>56</v>
      </c>
      <c r="D51" s="25"/>
      <c r="E51" s="5"/>
    </row>
    <row r="52" spans="2:5">
      <c r="C52" s="26" t="s">
        <v>5</v>
      </c>
      <c r="D52" s="14"/>
      <c r="E52" s="2"/>
    </row>
    <row r="53" spans="2:5">
      <c r="C53" s="26" t="s">
        <v>4</v>
      </c>
      <c r="D53" s="14"/>
      <c r="E53" s="2"/>
    </row>
    <row r="54" spans="2:5">
      <c r="C54" s="26" t="s">
        <v>4</v>
      </c>
      <c r="D54" s="14"/>
      <c r="E54" s="2"/>
    </row>
    <row r="55" spans="2:5">
      <c r="C55" s="26" t="s">
        <v>4</v>
      </c>
      <c r="D55" s="14"/>
      <c r="E55" s="2"/>
    </row>
    <row r="56" spans="2:5">
      <c r="C56" s="26" t="s">
        <v>4</v>
      </c>
      <c r="D56" s="14"/>
      <c r="E56" s="2"/>
    </row>
    <row r="57" spans="2:5">
      <c r="C57" s="26" t="s">
        <v>4</v>
      </c>
      <c r="D57" s="14"/>
      <c r="E57" s="2"/>
    </row>
    <row r="58" spans="2:5">
      <c r="C58" s="26" t="s">
        <v>4</v>
      </c>
      <c r="D58" s="14"/>
      <c r="E58" s="2"/>
    </row>
    <row r="59" spans="2:5">
      <c r="C59" s="26" t="s">
        <v>4</v>
      </c>
      <c r="D59" s="14"/>
      <c r="E59" s="2"/>
    </row>
    <row r="60" spans="2:5">
      <c r="C60" s="26" t="s">
        <v>4</v>
      </c>
      <c r="D60" s="14"/>
      <c r="E60" s="2"/>
    </row>
    <row r="61" spans="2:5">
      <c r="C61" s="26" t="s">
        <v>4</v>
      </c>
      <c r="D61" s="14"/>
      <c r="E61" s="2"/>
    </row>
    <row r="62" spans="2:5">
      <c r="C62" s="26" t="s">
        <v>4</v>
      </c>
      <c r="D62" s="14"/>
      <c r="E62" s="2"/>
    </row>
    <row r="63" spans="2:5">
      <c r="C63" s="26" t="s">
        <v>4</v>
      </c>
      <c r="D63" s="14"/>
      <c r="E63" s="2"/>
    </row>
    <row r="64" spans="2:5">
      <c r="C64" s="26" t="s">
        <v>4</v>
      </c>
      <c r="D64" s="14"/>
      <c r="E64" s="2"/>
    </row>
    <row r="65" spans="3:5">
      <c r="C65" s="26" t="s">
        <v>4</v>
      </c>
      <c r="D65" s="14"/>
      <c r="E65" s="2"/>
    </row>
    <row r="66" spans="3:5">
      <c r="C66" s="26" t="s">
        <v>4</v>
      </c>
      <c r="D66" s="14"/>
      <c r="E66" s="2"/>
    </row>
    <row r="67" spans="3:5">
      <c r="C67" s="26" t="s">
        <v>4</v>
      </c>
      <c r="D67" s="14"/>
      <c r="E67" s="2"/>
    </row>
    <row r="68" spans="3:5">
      <c r="C68" s="26" t="s">
        <v>4</v>
      </c>
      <c r="D68" s="14"/>
      <c r="E68" s="2"/>
    </row>
    <row r="69" spans="3:5">
      <c r="C69" s="26" t="s">
        <v>4</v>
      </c>
      <c r="D69" s="14"/>
      <c r="E69" s="2"/>
    </row>
    <row r="70" spans="3:5">
      <c r="C70" s="26" t="s">
        <v>4</v>
      </c>
      <c r="D70" s="14"/>
      <c r="E70" s="2"/>
    </row>
    <row r="71" spans="3:5">
      <c r="C71" s="26" t="s">
        <v>4</v>
      </c>
      <c r="D71" s="14"/>
      <c r="E71" s="2"/>
    </row>
    <row r="72" spans="3:5">
      <c r="C72" s="26" t="s">
        <v>4</v>
      </c>
      <c r="D72" s="14"/>
      <c r="E72" s="2"/>
    </row>
    <row r="73" spans="3:5">
      <c r="C73" s="26" t="s">
        <v>4</v>
      </c>
      <c r="D73" s="14"/>
      <c r="E73" s="2"/>
    </row>
    <row r="74" spans="3:5">
      <c r="C74" s="26" t="s">
        <v>4</v>
      </c>
      <c r="D74" s="14"/>
      <c r="E74" s="2"/>
    </row>
    <row r="75" spans="3:5" ht="25.2" thickBot="1">
      <c r="C75" s="47" t="s">
        <v>61</v>
      </c>
      <c r="D75" s="48"/>
      <c r="E75" s="49"/>
    </row>
    <row r="76" spans="3:5" ht="12" customHeight="1" thickTop="1">
      <c r="C76" s="44"/>
      <c r="D76" s="45"/>
      <c r="E76" s="46"/>
    </row>
    <row r="77" spans="3:5">
      <c r="C77" s="26" t="s">
        <v>63</v>
      </c>
      <c r="D77" s="14"/>
      <c r="E77" s="2"/>
    </row>
    <row r="78" spans="3:5">
      <c r="C78" s="26" t="s">
        <v>4</v>
      </c>
      <c r="D78" s="14"/>
      <c r="E78" s="2"/>
    </row>
    <row r="79" spans="3:5">
      <c r="C79" s="26" t="s">
        <v>4</v>
      </c>
      <c r="D79" s="14"/>
      <c r="E79" s="2"/>
    </row>
    <row r="80" spans="3:5">
      <c r="C80" s="26" t="s">
        <v>4</v>
      </c>
      <c r="D80" s="14"/>
      <c r="E80" s="2"/>
    </row>
    <row r="81" spans="3:5">
      <c r="C81" s="26" t="s">
        <v>4</v>
      </c>
      <c r="D81" s="14"/>
      <c r="E81" s="2"/>
    </row>
    <row r="82" spans="3:5">
      <c r="C82" s="26" t="s">
        <v>4</v>
      </c>
      <c r="D82" s="14"/>
      <c r="E82" s="2"/>
    </row>
    <row r="83" spans="3:5">
      <c r="C83" s="26" t="s">
        <v>4</v>
      </c>
      <c r="D83" s="14"/>
      <c r="E83" s="2"/>
    </row>
    <row r="84" spans="3:5">
      <c r="C84" s="26" t="s">
        <v>4</v>
      </c>
      <c r="D84" s="14"/>
      <c r="E84" s="2"/>
    </row>
    <row r="85" spans="3:5">
      <c r="C85" s="26" t="s">
        <v>4</v>
      </c>
      <c r="D85" s="14"/>
      <c r="E85" s="2"/>
    </row>
    <row r="86" spans="3:5">
      <c r="C86" s="26" t="s">
        <v>4</v>
      </c>
      <c r="D86" s="14"/>
      <c r="E86" s="2"/>
    </row>
    <row r="87" spans="3:5">
      <c r="C87" s="26" t="s">
        <v>4</v>
      </c>
      <c r="D87" s="14"/>
      <c r="E87" s="2"/>
    </row>
    <row r="88" spans="3:5">
      <c r="C88" s="26" t="s">
        <v>4</v>
      </c>
      <c r="D88" s="14"/>
      <c r="E88" s="2"/>
    </row>
    <row r="89" spans="3:5">
      <c r="C89" s="26" t="s">
        <v>4</v>
      </c>
      <c r="D89" s="14"/>
      <c r="E89" s="2"/>
    </row>
    <row r="90" spans="3:5">
      <c r="C90" s="26" t="s">
        <v>4</v>
      </c>
      <c r="D90" s="14"/>
      <c r="E90" s="2"/>
    </row>
    <row r="91" spans="3:5">
      <c r="C91" s="26" t="s">
        <v>4</v>
      </c>
      <c r="D91" s="14"/>
      <c r="E91" s="2"/>
    </row>
    <row r="92" spans="3:5">
      <c r="C92" s="26" t="s">
        <v>4</v>
      </c>
      <c r="D92" s="14"/>
      <c r="E92" s="2"/>
    </row>
    <row r="93" spans="3:5">
      <c r="C93" s="26" t="s">
        <v>4</v>
      </c>
      <c r="D93" s="14"/>
      <c r="E93" s="2"/>
    </row>
    <row r="94" spans="3:5">
      <c r="C94" s="26" t="s">
        <v>4</v>
      </c>
      <c r="D94" s="14"/>
      <c r="E94" s="2"/>
    </row>
    <row r="95" spans="3:5">
      <c r="C95" s="26" t="s">
        <v>4</v>
      </c>
      <c r="D95" s="14"/>
      <c r="E95" s="2"/>
    </row>
    <row r="96" spans="3:5">
      <c r="C96" s="26" t="s">
        <v>4</v>
      </c>
      <c r="D96" s="14"/>
      <c r="E96" s="2"/>
    </row>
    <row r="97" spans="2:5">
      <c r="C97" s="26" t="s">
        <v>4</v>
      </c>
      <c r="D97" s="14"/>
      <c r="E97" s="2"/>
    </row>
    <row r="98" spans="2:5">
      <c r="C98" s="26" t="s">
        <v>4</v>
      </c>
      <c r="D98" s="14"/>
      <c r="E98" s="2"/>
    </row>
    <row r="99" spans="2:5">
      <c r="C99" s="26" t="s">
        <v>4</v>
      </c>
      <c r="D99" s="14"/>
      <c r="E99" s="2"/>
    </row>
    <row r="100" spans="2:5" ht="25.2" thickBot="1">
      <c r="C100" s="27" t="s">
        <v>6</v>
      </c>
      <c r="D100" s="15"/>
      <c r="E100" s="3"/>
    </row>
    <row r="101" spans="2:5" ht="41.4">
      <c r="C101" s="39" t="s">
        <v>64</v>
      </c>
      <c r="D101" s="14"/>
      <c r="E101" s="2"/>
    </row>
    <row r="106" spans="2:5" ht="25.2" thickBot="1">
      <c r="D106" s="28" t="s">
        <v>50</v>
      </c>
      <c r="E106" s="28" t="s">
        <v>51</v>
      </c>
    </row>
    <row r="107" spans="2:5" ht="20.100000000000001" customHeight="1">
      <c r="B107" s="303" t="s">
        <v>47</v>
      </c>
      <c r="C107" s="32" t="s">
        <v>42</v>
      </c>
      <c r="D107" s="20" t="s">
        <v>0</v>
      </c>
      <c r="E107" s="20" t="s">
        <v>0</v>
      </c>
    </row>
    <row r="108" spans="2:5" ht="60" customHeight="1" thickBot="1">
      <c r="B108" s="304"/>
      <c r="C108" s="41" t="s">
        <v>53</v>
      </c>
      <c r="D108" s="10"/>
      <c r="E108" s="10"/>
    </row>
    <row r="109" spans="2:5" s="4" customFormat="1" ht="19.5" customHeight="1" thickBot="1">
      <c r="B109" s="8"/>
      <c r="C109" s="21"/>
      <c r="D109" s="11"/>
    </row>
    <row r="110" spans="2:5" ht="20.100000000000001" customHeight="1">
      <c r="B110" s="303" t="s">
        <v>48</v>
      </c>
      <c r="C110" s="32" t="s">
        <v>11</v>
      </c>
      <c r="D110" s="20" t="s">
        <v>54</v>
      </c>
      <c r="E110" s="4"/>
    </row>
    <row r="111" spans="2:5" ht="58.5" customHeight="1">
      <c r="B111" s="304"/>
      <c r="C111" s="35" t="s">
        <v>9</v>
      </c>
      <c r="D111" s="13"/>
    </row>
    <row r="112" spans="2:5">
      <c r="B112" s="9"/>
      <c r="C112" s="22" t="s">
        <v>8</v>
      </c>
      <c r="D112" s="12" t="s">
        <v>55</v>
      </c>
      <c r="E112" s="6"/>
    </row>
    <row r="113" spans="2:4" ht="28.2">
      <c r="B113" s="31">
        <v>1</v>
      </c>
      <c r="C113" s="29" t="s">
        <v>41</v>
      </c>
      <c r="D113" s="13"/>
    </row>
    <row r="114" spans="2:4" ht="15.6">
      <c r="B114" s="31">
        <v>2</v>
      </c>
      <c r="C114" s="29" t="s">
        <v>12</v>
      </c>
      <c r="D114" s="13"/>
    </row>
    <row r="115" spans="2:4" ht="15.6">
      <c r="B115" s="31">
        <v>3</v>
      </c>
      <c r="C115" s="29" t="s">
        <v>13</v>
      </c>
      <c r="D115" s="13"/>
    </row>
    <row r="116" spans="2:4" ht="15.6">
      <c r="B116" s="31">
        <v>4</v>
      </c>
      <c r="C116" s="29" t="s">
        <v>14</v>
      </c>
      <c r="D116" s="13"/>
    </row>
    <row r="117" spans="2:4" ht="15.6">
      <c r="B117" s="31">
        <v>5</v>
      </c>
      <c r="C117" s="29" t="s">
        <v>15</v>
      </c>
      <c r="D117" s="13"/>
    </row>
    <row r="118" spans="2:4" ht="15.6">
      <c r="B118" s="31">
        <v>6</v>
      </c>
      <c r="C118" s="29" t="s">
        <v>16</v>
      </c>
      <c r="D118" s="13"/>
    </row>
    <row r="119" spans="2:4" ht="15.6">
      <c r="B119" s="31">
        <v>7</v>
      </c>
      <c r="C119" s="29" t="s">
        <v>17</v>
      </c>
      <c r="D119" s="13"/>
    </row>
    <row r="120" spans="2:4" ht="28.2">
      <c r="B120" s="31">
        <v>8</v>
      </c>
      <c r="C120" s="29" t="s">
        <v>18</v>
      </c>
      <c r="D120" s="13"/>
    </row>
    <row r="121" spans="2:4" ht="28.2">
      <c r="B121" s="31">
        <v>9</v>
      </c>
      <c r="C121" s="29" t="s">
        <v>19</v>
      </c>
      <c r="D121" s="13"/>
    </row>
    <row r="122" spans="2:4" ht="28.2">
      <c r="B122" s="31">
        <v>10</v>
      </c>
      <c r="C122" s="29" t="s">
        <v>20</v>
      </c>
      <c r="D122" s="13"/>
    </row>
    <row r="123" spans="2:4" ht="15.6">
      <c r="B123" s="31">
        <v>11</v>
      </c>
      <c r="C123" s="29" t="s">
        <v>21</v>
      </c>
      <c r="D123" s="13"/>
    </row>
    <row r="124" spans="2:4" ht="15.6">
      <c r="B124" s="31">
        <v>12</v>
      </c>
      <c r="C124" s="29" t="s">
        <v>22</v>
      </c>
      <c r="D124" s="13"/>
    </row>
    <row r="125" spans="2:4" ht="15.6">
      <c r="B125" s="31">
        <v>13</v>
      </c>
      <c r="C125" s="29" t="s">
        <v>23</v>
      </c>
      <c r="D125" s="13"/>
    </row>
    <row r="126" spans="2:4" ht="18" customHeight="1">
      <c r="B126" s="31">
        <v>14</v>
      </c>
      <c r="C126" s="29" t="s">
        <v>24</v>
      </c>
      <c r="D126" s="13"/>
    </row>
    <row r="127" spans="2:4" ht="15.6">
      <c r="B127" s="31">
        <v>15</v>
      </c>
      <c r="C127" s="29" t="s">
        <v>25</v>
      </c>
      <c r="D127" s="13"/>
    </row>
    <row r="128" spans="2:4" ht="18.75" customHeight="1">
      <c r="B128" s="31">
        <v>16</v>
      </c>
      <c r="C128" s="29" t="s">
        <v>26</v>
      </c>
      <c r="D128" s="13"/>
    </row>
    <row r="129" spans="2:4" ht="15.6">
      <c r="B129" s="31">
        <v>17</v>
      </c>
      <c r="C129" s="29" t="s">
        <v>27</v>
      </c>
      <c r="D129" s="13"/>
    </row>
    <row r="130" spans="2:4" ht="15.6">
      <c r="B130" s="31">
        <v>18</v>
      </c>
      <c r="C130" s="29" t="s">
        <v>28</v>
      </c>
      <c r="D130" s="13"/>
    </row>
    <row r="131" spans="2:4" ht="15.6">
      <c r="B131" s="31">
        <v>19</v>
      </c>
      <c r="C131" s="29" t="s">
        <v>29</v>
      </c>
      <c r="D131" s="13"/>
    </row>
    <row r="132" spans="2:4" ht="15.6">
      <c r="B132" s="31">
        <v>20</v>
      </c>
      <c r="C132" s="29" t="s">
        <v>30</v>
      </c>
      <c r="D132" s="13"/>
    </row>
    <row r="133" spans="2:4" ht="15.6">
      <c r="B133" s="31">
        <v>21</v>
      </c>
      <c r="C133" s="29" t="s">
        <v>31</v>
      </c>
      <c r="D133" s="13"/>
    </row>
    <row r="134" spans="2:4" ht="15.6">
      <c r="B134" s="31">
        <v>22</v>
      </c>
      <c r="C134" s="29" t="s">
        <v>32</v>
      </c>
      <c r="D134" s="13"/>
    </row>
    <row r="135" spans="2:4" ht="15.6">
      <c r="B135" s="31">
        <v>23</v>
      </c>
      <c r="C135" s="29" t="s">
        <v>33</v>
      </c>
      <c r="D135" s="13"/>
    </row>
    <row r="136" spans="2:4" ht="15.6">
      <c r="B136" s="31">
        <v>24</v>
      </c>
      <c r="C136" s="29" t="s">
        <v>34</v>
      </c>
      <c r="D136" s="13"/>
    </row>
    <row r="137" spans="2:4" ht="15.6">
      <c r="B137" s="31">
        <v>25</v>
      </c>
      <c r="C137" s="29" t="s">
        <v>35</v>
      </c>
      <c r="D137" s="13"/>
    </row>
    <row r="138" spans="2:4" ht="15.6">
      <c r="B138" s="31">
        <v>26</v>
      </c>
      <c r="C138" s="29" t="s">
        <v>36</v>
      </c>
      <c r="D138" s="13"/>
    </row>
    <row r="139" spans="2:4" ht="15.6">
      <c r="B139" s="31">
        <v>27</v>
      </c>
      <c r="C139" s="29" t="s">
        <v>37</v>
      </c>
      <c r="D139" s="13"/>
    </row>
    <row r="140" spans="2:4" ht="15.6">
      <c r="B140" s="31">
        <v>28</v>
      </c>
      <c r="C140" s="29" t="s">
        <v>38</v>
      </c>
      <c r="D140" s="13"/>
    </row>
    <row r="141" spans="2:4" ht="15.6">
      <c r="B141" s="31">
        <v>29</v>
      </c>
      <c r="C141" s="29" t="s">
        <v>39</v>
      </c>
      <c r="D141" s="13"/>
    </row>
    <row r="142" spans="2:4" ht="16.2" thickBot="1">
      <c r="B142" s="31">
        <v>30</v>
      </c>
      <c r="C142" s="30" t="s">
        <v>40</v>
      </c>
      <c r="D142" s="43"/>
    </row>
    <row r="143" spans="2:4" ht="15.6">
      <c r="B143" s="31">
        <v>31</v>
      </c>
      <c r="C143" s="42" t="s">
        <v>60</v>
      </c>
      <c r="D143" s="43"/>
    </row>
    <row r="144" spans="2:4" ht="16.2" thickBot="1">
      <c r="B144" s="31">
        <v>32</v>
      </c>
      <c r="C144" s="30" t="s">
        <v>60</v>
      </c>
      <c r="D144" s="10"/>
    </row>
    <row r="145" spans="2:5" ht="15.6">
      <c r="B145" s="37"/>
      <c r="C145" s="38"/>
      <c r="D145" s="36"/>
    </row>
    <row r="146" spans="2:5" ht="25.2" thickBot="1">
      <c r="B146" s="8"/>
      <c r="C146" s="21"/>
      <c r="D146" s="11"/>
      <c r="E146" s="4"/>
    </row>
    <row r="147" spans="2:5" ht="25.2" thickBot="1">
      <c r="B147" s="34" t="s">
        <v>49</v>
      </c>
      <c r="C147" s="40" t="s">
        <v>57</v>
      </c>
      <c r="D147" s="16"/>
    </row>
    <row r="148" spans="2:5" ht="25.2" thickBot="1">
      <c r="C148" s="17"/>
      <c r="D148" s="36"/>
    </row>
    <row r="149" spans="2:5" ht="25.2" thickBot="1">
      <c r="B149" s="34" t="s">
        <v>66</v>
      </c>
      <c r="C149" s="40" t="s">
        <v>59</v>
      </c>
      <c r="D149" s="16"/>
    </row>
    <row r="150" spans="2:5">
      <c r="C150" s="17"/>
      <c r="D150" s="36"/>
    </row>
    <row r="151" spans="2:5" ht="25.2" thickBot="1">
      <c r="C151" s="17"/>
      <c r="D151" s="36"/>
    </row>
    <row r="152" spans="2:5">
      <c r="B152" s="34" t="s">
        <v>67</v>
      </c>
      <c r="C152" s="32" t="s">
        <v>1</v>
      </c>
      <c r="D152" s="23" t="s">
        <v>3</v>
      </c>
      <c r="E152" s="1" t="s">
        <v>2</v>
      </c>
    </row>
    <row r="153" spans="2:5" ht="41.4">
      <c r="C153" s="39" t="s">
        <v>65</v>
      </c>
      <c r="D153" s="14"/>
      <c r="E153" s="2"/>
    </row>
    <row r="154" spans="2:5">
      <c r="C154" s="24" t="s">
        <v>56</v>
      </c>
      <c r="D154" s="25"/>
      <c r="E154" s="5"/>
    </row>
    <row r="155" spans="2:5">
      <c r="C155" s="26" t="s">
        <v>5</v>
      </c>
      <c r="D155" s="14"/>
      <c r="E155" s="2"/>
    </row>
    <row r="156" spans="2:5">
      <c r="C156" s="26" t="s">
        <v>4</v>
      </c>
      <c r="D156" s="14"/>
      <c r="E156" s="2"/>
    </row>
    <row r="157" spans="2:5">
      <c r="C157" s="26" t="s">
        <v>4</v>
      </c>
      <c r="D157" s="14"/>
      <c r="E157" s="2"/>
    </row>
    <row r="158" spans="2:5">
      <c r="C158" s="26" t="s">
        <v>4</v>
      </c>
      <c r="D158" s="14"/>
      <c r="E158" s="2"/>
    </row>
    <row r="159" spans="2:5">
      <c r="C159" s="26" t="s">
        <v>4</v>
      </c>
      <c r="D159" s="14"/>
      <c r="E159" s="2"/>
    </row>
    <row r="160" spans="2:5">
      <c r="C160" s="26" t="s">
        <v>4</v>
      </c>
      <c r="D160" s="14"/>
      <c r="E160" s="2"/>
    </row>
    <row r="161" spans="3:5">
      <c r="C161" s="26" t="s">
        <v>4</v>
      </c>
      <c r="D161" s="14"/>
      <c r="E161" s="2"/>
    </row>
    <row r="162" spans="3:5">
      <c r="C162" s="26" t="s">
        <v>4</v>
      </c>
      <c r="D162" s="14"/>
      <c r="E162" s="2"/>
    </row>
    <row r="163" spans="3:5">
      <c r="C163" s="26" t="s">
        <v>4</v>
      </c>
      <c r="D163" s="14"/>
      <c r="E163" s="2"/>
    </row>
    <row r="164" spans="3:5">
      <c r="C164" s="26" t="s">
        <v>4</v>
      </c>
      <c r="D164" s="14"/>
      <c r="E164" s="2"/>
    </row>
    <row r="165" spans="3:5">
      <c r="C165" s="26" t="s">
        <v>4</v>
      </c>
      <c r="D165" s="14"/>
      <c r="E165" s="2"/>
    </row>
    <row r="166" spans="3:5">
      <c r="C166" s="26" t="s">
        <v>4</v>
      </c>
      <c r="D166" s="14"/>
      <c r="E166" s="2"/>
    </row>
    <row r="167" spans="3:5">
      <c r="C167" s="26" t="s">
        <v>4</v>
      </c>
      <c r="D167" s="14"/>
      <c r="E167" s="2"/>
    </row>
    <row r="168" spans="3:5">
      <c r="C168" s="26" t="s">
        <v>4</v>
      </c>
      <c r="D168" s="14"/>
      <c r="E168" s="2"/>
    </row>
    <row r="169" spans="3:5">
      <c r="C169" s="26" t="s">
        <v>4</v>
      </c>
      <c r="D169" s="14"/>
      <c r="E169" s="2"/>
    </row>
    <row r="170" spans="3:5">
      <c r="C170" s="26" t="s">
        <v>4</v>
      </c>
      <c r="D170" s="14"/>
      <c r="E170" s="2"/>
    </row>
    <row r="171" spans="3:5">
      <c r="C171" s="26" t="s">
        <v>4</v>
      </c>
      <c r="D171" s="14"/>
      <c r="E171" s="2"/>
    </row>
    <row r="172" spans="3:5">
      <c r="C172" s="26" t="s">
        <v>4</v>
      </c>
      <c r="D172" s="14"/>
      <c r="E172" s="2"/>
    </row>
    <row r="173" spans="3:5">
      <c r="C173" s="26" t="s">
        <v>4</v>
      </c>
      <c r="D173" s="14"/>
      <c r="E173" s="2"/>
    </row>
    <row r="174" spans="3:5">
      <c r="C174" s="26" t="s">
        <v>4</v>
      </c>
      <c r="D174" s="14"/>
      <c r="E174" s="2"/>
    </row>
    <row r="175" spans="3:5">
      <c r="C175" s="26" t="s">
        <v>4</v>
      </c>
      <c r="D175" s="14"/>
      <c r="E175" s="2"/>
    </row>
    <row r="176" spans="3:5">
      <c r="C176" s="26" t="s">
        <v>4</v>
      </c>
      <c r="D176" s="14"/>
      <c r="E176" s="2"/>
    </row>
    <row r="177" spans="3:5">
      <c r="C177" s="26" t="s">
        <v>4</v>
      </c>
      <c r="D177" s="14"/>
      <c r="E177" s="2"/>
    </row>
    <row r="178" spans="3:5" ht="25.2" thickBot="1">
      <c r="C178" s="47" t="s">
        <v>61</v>
      </c>
      <c r="D178" s="48"/>
      <c r="E178" s="49"/>
    </row>
    <row r="179" spans="3:5" ht="9" customHeight="1" thickTop="1">
      <c r="C179" s="44"/>
      <c r="D179" s="45"/>
      <c r="E179" s="46"/>
    </row>
    <row r="180" spans="3:5">
      <c r="C180" s="26" t="s">
        <v>63</v>
      </c>
      <c r="D180" s="14"/>
      <c r="E180" s="2"/>
    </row>
    <row r="181" spans="3:5">
      <c r="C181" s="26" t="s">
        <v>4</v>
      </c>
      <c r="D181" s="14"/>
      <c r="E181" s="2"/>
    </row>
    <row r="182" spans="3:5">
      <c r="C182" s="26" t="s">
        <v>4</v>
      </c>
      <c r="D182" s="14"/>
      <c r="E182" s="2"/>
    </row>
    <row r="183" spans="3:5">
      <c r="C183" s="26" t="s">
        <v>4</v>
      </c>
      <c r="D183" s="14"/>
      <c r="E183" s="2"/>
    </row>
    <row r="184" spans="3:5">
      <c r="C184" s="26" t="s">
        <v>4</v>
      </c>
      <c r="D184" s="14"/>
      <c r="E184" s="2"/>
    </row>
    <row r="185" spans="3:5">
      <c r="C185" s="26" t="s">
        <v>4</v>
      </c>
      <c r="D185" s="14"/>
      <c r="E185" s="2"/>
    </row>
    <row r="186" spans="3:5">
      <c r="C186" s="26" t="s">
        <v>4</v>
      </c>
      <c r="D186" s="14"/>
      <c r="E186" s="2"/>
    </row>
    <row r="187" spans="3:5">
      <c r="C187" s="26" t="s">
        <v>4</v>
      </c>
      <c r="D187" s="14"/>
      <c r="E187" s="2"/>
    </row>
    <row r="188" spans="3:5">
      <c r="C188" s="26" t="s">
        <v>4</v>
      </c>
      <c r="D188" s="14"/>
      <c r="E188" s="2"/>
    </row>
    <row r="189" spans="3:5">
      <c r="C189" s="26" t="s">
        <v>4</v>
      </c>
      <c r="D189" s="14"/>
      <c r="E189" s="2"/>
    </row>
    <row r="190" spans="3:5">
      <c r="C190" s="26" t="s">
        <v>4</v>
      </c>
      <c r="D190" s="14"/>
      <c r="E190" s="2"/>
    </row>
    <row r="191" spans="3:5">
      <c r="C191" s="26" t="s">
        <v>4</v>
      </c>
      <c r="D191" s="14"/>
      <c r="E191" s="2"/>
    </row>
    <row r="192" spans="3:5">
      <c r="C192" s="26" t="s">
        <v>4</v>
      </c>
      <c r="D192" s="14"/>
      <c r="E192" s="2"/>
    </row>
    <row r="193" spans="3:5">
      <c r="C193" s="26" t="s">
        <v>4</v>
      </c>
      <c r="D193" s="14"/>
      <c r="E193" s="2"/>
    </row>
    <row r="194" spans="3:5">
      <c r="C194" s="26" t="s">
        <v>4</v>
      </c>
      <c r="D194" s="14"/>
      <c r="E194" s="2"/>
    </row>
    <row r="195" spans="3:5">
      <c r="C195" s="26" t="s">
        <v>4</v>
      </c>
      <c r="D195" s="14"/>
      <c r="E195" s="2"/>
    </row>
    <row r="196" spans="3:5">
      <c r="C196" s="26" t="s">
        <v>4</v>
      </c>
      <c r="D196" s="14"/>
      <c r="E196" s="2"/>
    </row>
    <row r="197" spans="3:5">
      <c r="C197" s="26" t="s">
        <v>4</v>
      </c>
      <c r="D197" s="14"/>
      <c r="E197" s="2"/>
    </row>
    <row r="198" spans="3:5">
      <c r="C198" s="26" t="s">
        <v>4</v>
      </c>
      <c r="D198" s="14"/>
      <c r="E198" s="2"/>
    </row>
    <row r="199" spans="3:5">
      <c r="C199" s="26" t="s">
        <v>4</v>
      </c>
      <c r="D199" s="14"/>
      <c r="E199" s="2"/>
    </row>
    <row r="200" spans="3:5">
      <c r="C200" s="26" t="s">
        <v>4</v>
      </c>
      <c r="D200" s="14"/>
      <c r="E200" s="2"/>
    </row>
    <row r="201" spans="3:5">
      <c r="C201" s="26" t="s">
        <v>4</v>
      </c>
      <c r="D201" s="14"/>
      <c r="E201" s="2"/>
    </row>
    <row r="202" spans="3:5">
      <c r="C202" s="26" t="s">
        <v>4</v>
      </c>
      <c r="D202" s="14"/>
      <c r="E202" s="2"/>
    </row>
    <row r="203" spans="3:5" ht="25.2" thickBot="1">
      <c r="C203" s="27" t="s">
        <v>6</v>
      </c>
      <c r="D203" s="15"/>
      <c r="E203" s="3"/>
    </row>
    <row r="204" spans="3:5" ht="41.4">
      <c r="C204" s="39" t="s">
        <v>64</v>
      </c>
      <c r="D204" s="14"/>
      <c r="E204" s="2"/>
    </row>
  </sheetData>
  <mergeCells count="4">
    <mergeCell ref="B4:B5"/>
    <mergeCell ref="B7:B8"/>
    <mergeCell ref="B107:B108"/>
    <mergeCell ref="B110:B111"/>
  </mergeCells>
  <pageMargins left="0.39370078740157483" right="0.27559055118110237" top="0.51181102362204722" bottom="0.39370078740157483" header="0.31496062992125984" footer="0.31496062992125984"/>
  <pageSetup paperSize="9" scale="3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6BE2-1D36-4C55-B36B-23FA7401B882}">
  <sheetPr>
    <pageSetUpPr fitToPage="1"/>
  </sheetPr>
  <dimension ref="B2:G37"/>
  <sheetViews>
    <sheetView workbookViewId="0">
      <selection activeCell="F11" sqref="F11"/>
    </sheetView>
  </sheetViews>
  <sheetFormatPr defaultColWidth="8.69921875" defaultRowHeight="15.6"/>
  <cols>
    <col min="1" max="1" width="6.19921875" style="56" customWidth="1"/>
    <col min="2" max="2" width="6.69921875" style="75" customWidth="1"/>
    <col min="3" max="3" width="52.5" style="57" customWidth="1"/>
    <col min="4" max="4" width="24.59765625" style="58" customWidth="1"/>
    <col min="5" max="5" width="24.59765625" style="56" customWidth="1"/>
    <col min="6" max="7" width="26.09765625" style="56" customWidth="1"/>
    <col min="8" max="16384" width="8.69921875" style="56"/>
  </cols>
  <sheetData>
    <row r="2" spans="2:7" ht="15" customHeight="1">
      <c r="B2" s="305" t="s">
        <v>89</v>
      </c>
      <c r="C2" s="305"/>
      <c r="D2" s="56"/>
    </row>
    <row r="3" spans="2:7">
      <c r="C3" s="54"/>
      <c r="D3" s="55"/>
    </row>
    <row r="4" spans="2:7" ht="15" customHeight="1">
      <c r="B4" s="305" t="s">
        <v>90</v>
      </c>
      <c r="C4" s="305"/>
      <c r="D4" s="55" t="s">
        <v>85</v>
      </c>
    </row>
    <row r="5" spans="2:7">
      <c r="C5" s="54"/>
      <c r="D5" s="55"/>
    </row>
    <row r="6" spans="2:7">
      <c r="C6" s="54"/>
      <c r="D6" s="55"/>
    </row>
    <row r="7" spans="2:7" ht="16.2" thickBot="1"/>
    <row r="8" spans="2:7" ht="40.200000000000003" customHeight="1" thickBot="1">
      <c r="B8" s="76" t="s">
        <v>68</v>
      </c>
      <c r="C8" s="59" t="s">
        <v>78</v>
      </c>
      <c r="D8" s="80"/>
    </row>
    <row r="9" spans="2:7" s="62" customFormat="1" ht="40.200000000000003" customHeight="1" thickBot="1">
      <c r="B9" s="77"/>
      <c r="C9" s="60"/>
      <c r="D9" s="61"/>
    </row>
    <row r="10" spans="2:7" ht="40.200000000000003" customHeight="1" thickBot="1">
      <c r="B10" s="76" t="s">
        <v>69</v>
      </c>
      <c r="C10" s="59" t="s">
        <v>72</v>
      </c>
      <c r="D10" s="80"/>
    </row>
    <row r="11" spans="2:7" ht="40.200000000000003" customHeight="1" thickBot="1">
      <c r="C11" s="63"/>
      <c r="D11" s="64"/>
    </row>
    <row r="12" spans="2:7" ht="40.200000000000003" customHeight="1" thickBot="1">
      <c r="B12" s="76" t="s">
        <v>70</v>
      </c>
      <c r="C12" s="59" t="s">
        <v>73</v>
      </c>
      <c r="D12" s="80"/>
    </row>
    <row r="13" spans="2:7" ht="40.200000000000003" customHeight="1" thickBot="1">
      <c r="C13" s="63"/>
      <c r="D13" s="64"/>
    </row>
    <row r="14" spans="2:7" ht="40.200000000000003" customHeight="1">
      <c r="B14" s="76" t="s">
        <v>71</v>
      </c>
      <c r="C14" s="65" t="s">
        <v>86</v>
      </c>
      <c r="D14" s="66" t="s">
        <v>81</v>
      </c>
      <c r="E14" s="67" t="s">
        <v>82</v>
      </c>
      <c r="F14" s="67" t="s">
        <v>83</v>
      </c>
      <c r="G14" s="67" t="s">
        <v>84</v>
      </c>
    </row>
    <row r="15" spans="2:7" ht="62.7" customHeight="1">
      <c r="B15" s="74" t="s">
        <v>74</v>
      </c>
      <c r="C15" s="73" t="s">
        <v>87</v>
      </c>
      <c r="D15" s="68"/>
      <c r="E15" s="52"/>
      <c r="F15" s="52"/>
      <c r="G15" s="81"/>
    </row>
    <row r="16" spans="2:7" ht="25.2" customHeight="1">
      <c r="B16" s="74" t="s">
        <v>75</v>
      </c>
      <c r="C16" s="69" t="s">
        <v>80</v>
      </c>
      <c r="D16" s="70">
        <v>500</v>
      </c>
      <c r="E16" s="50"/>
      <c r="F16" s="50"/>
      <c r="G16" s="50"/>
    </row>
    <row r="17" spans="2:7" ht="25.2" customHeight="1">
      <c r="B17" s="74" t="s">
        <v>76</v>
      </c>
      <c r="C17" s="69" t="s">
        <v>79</v>
      </c>
      <c r="D17" s="70">
        <v>1000</v>
      </c>
      <c r="E17" s="50"/>
      <c r="F17" s="50"/>
      <c r="G17" s="50"/>
    </row>
    <row r="18" spans="2:7" ht="25.2" customHeight="1">
      <c r="B18" s="74" t="s">
        <v>77</v>
      </c>
      <c r="C18" s="69" t="s">
        <v>79</v>
      </c>
      <c r="D18" s="70">
        <v>1500</v>
      </c>
      <c r="E18" s="50"/>
      <c r="F18" s="50"/>
      <c r="G18" s="50"/>
    </row>
    <row r="19" spans="2:7" ht="25.2" customHeight="1">
      <c r="B19" s="74"/>
      <c r="C19" s="69" t="s">
        <v>79</v>
      </c>
      <c r="D19" s="70">
        <v>2000</v>
      </c>
      <c r="E19" s="50"/>
      <c r="F19" s="50"/>
      <c r="G19" s="50"/>
    </row>
    <row r="20" spans="2:7" ht="25.2" customHeight="1">
      <c r="B20" s="74"/>
      <c r="C20" s="69" t="s">
        <v>79</v>
      </c>
      <c r="D20" s="70">
        <v>2500</v>
      </c>
      <c r="E20" s="50"/>
      <c r="F20" s="50"/>
      <c r="G20" s="50"/>
    </row>
    <row r="21" spans="2:7" ht="25.2" customHeight="1">
      <c r="B21" s="74"/>
      <c r="C21" s="69" t="s">
        <v>79</v>
      </c>
      <c r="D21" s="70">
        <v>3000</v>
      </c>
      <c r="E21" s="50"/>
      <c r="F21" s="50"/>
      <c r="G21" s="50"/>
    </row>
    <row r="22" spans="2:7" ht="25.2" customHeight="1">
      <c r="B22" s="74"/>
      <c r="C22" s="69" t="s">
        <v>79</v>
      </c>
      <c r="D22" s="70">
        <v>3500</v>
      </c>
      <c r="E22" s="50"/>
      <c r="F22" s="50"/>
      <c r="G22" s="50"/>
    </row>
    <row r="23" spans="2:7" ht="25.2" customHeight="1">
      <c r="B23" s="74"/>
      <c r="C23" s="69" t="s">
        <v>79</v>
      </c>
      <c r="D23" s="70">
        <v>4000</v>
      </c>
      <c r="E23" s="50"/>
      <c r="F23" s="50"/>
      <c r="G23" s="50"/>
    </row>
    <row r="24" spans="2:7" ht="25.2" customHeight="1">
      <c r="B24" s="74"/>
      <c r="C24" s="69" t="s">
        <v>79</v>
      </c>
      <c r="D24" s="70">
        <v>4500</v>
      </c>
      <c r="E24" s="50"/>
      <c r="F24" s="50"/>
      <c r="G24" s="50"/>
    </row>
    <row r="25" spans="2:7" ht="25.2" customHeight="1">
      <c r="B25" s="74"/>
      <c r="C25" s="69" t="s">
        <v>79</v>
      </c>
      <c r="D25" s="70">
        <v>5000</v>
      </c>
      <c r="E25" s="50"/>
      <c r="F25" s="50"/>
      <c r="G25" s="50"/>
    </row>
    <row r="26" spans="2:7" ht="25.2" customHeight="1">
      <c r="B26" s="74"/>
      <c r="C26" s="69" t="s">
        <v>79</v>
      </c>
      <c r="D26" s="70">
        <v>5500</v>
      </c>
      <c r="E26" s="50"/>
      <c r="F26" s="50"/>
      <c r="G26" s="50"/>
    </row>
    <row r="27" spans="2:7" ht="25.2" customHeight="1">
      <c r="B27" s="74"/>
      <c r="C27" s="69" t="s">
        <v>79</v>
      </c>
      <c r="D27" s="70">
        <v>6000</v>
      </c>
      <c r="E27" s="50"/>
      <c r="F27" s="50"/>
      <c r="G27" s="50"/>
    </row>
    <row r="28" spans="2:7" ht="25.2" customHeight="1">
      <c r="B28" s="74"/>
      <c r="C28" s="69" t="s">
        <v>79</v>
      </c>
      <c r="D28" s="70">
        <v>6500</v>
      </c>
      <c r="E28" s="50"/>
      <c r="F28" s="50"/>
      <c r="G28" s="50"/>
    </row>
    <row r="29" spans="2:7" ht="25.2" customHeight="1">
      <c r="B29" s="74"/>
      <c r="C29" s="69" t="s">
        <v>79</v>
      </c>
      <c r="D29" s="70">
        <v>7000</v>
      </c>
      <c r="E29" s="50"/>
      <c r="F29" s="50"/>
      <c r="G29" s="50"/>
    </row>
    <row r="30" spans="2:7" ht="25.2" customHeight="1">
      <c r="B30" s="74"/>
      <c r="C30" s="69" t="s">
        <v>79</v>
      </c>
      <c r="D30" s="70">
        <v>7500</v>
      </c>
      <c r="E30" s="50"/>
      <c r="F30" s="50"/>
      <c r="G30" s="50"/>
    </row>
    <row r="31" spans="2:7" ht="25.2" customHeight="1">
      <c r="B31" s="76"/>
      <c r="C31" s="69" t="s">
        <v>79</v>
      </c>
      <c r="D31" s="70">
        <v>8000</v>
      </c>
      <c r="E31" s="50"/>
      <c r="F31" s="50"/>
      <c r="G31" s="50"/>
    </row>
    <row r="32" spans="2:7" ht="25.2" customHeight="1">
      <c r="B32" s="76"/>
      <c r="C32" s="69" t="s">
        <v>79</v>
      </c>
      <c r="D32" s="70">
        <v>8500</v>
      </c>
      <c r="E32" s="50"/>
      <c r="F32" s="50"/>
      <c r="G32" s="50"/>
    </row>
    <row r="33" spans="2:7" ht="25.2" customHeight="1">
      <c r="B33" s="76"/>
      <c r="C33" s="69" t="s">
        <v>79</v>
      </c>
      <c r="D33" s="70">
        <v>9000</v>
      </c>
      <c r="E33" s="50"/>
      <c r="F33" s="50"/>
      <c r="G33" s="50"/>
    </row>
    <row r="34" spans="2:7" ht="25.2" customHeight="1">
      <c r="B34" s="76"/>
      <c r="C34" s="69" t="s">
        <v>79</v>
      </c>
      <c r="D34" s="70">
        <v>9500</v>
      </c>
      <c r="E34" s="50"/>
      <c r="F34" s="50"/>
      <c r="G34" s="50"/>
    </row>
    <row r="35" spans="2:7" ht="25.2" customHeight="1">
      <c r="B35" s="76"/>
      <c r="C35" s="69" t="s">
        <v>79</v>
      </c>
      <c r="D35" s="70">
        <v>10000</v>
      </c>
      <c r="E35" s="50"/>
      <c r="F35" s="50"/>
      <c r="G35" s="50"/>
    </row>
    <row r="36" spans="2:7" ht="25.2" customHeight="1" thickBot="1">
      <c r="B36" s="76"/>
      <c r="C36" s="71" t="s">
        <v>88</v>
      </c>
      <c r="D36" s="72"/>
      <c r="E36" s="51"/>
      <c r="F36" s="51"/>
      <c r="G36" s="51"/>
    </row>
    <row r="37" spans="2:7" ht="16.2" thickTop="1"/>
  </sheetData>
  <mergeCells count="2">
    <mergeCell ref="B2:C2"/>
    <mergeCell ref="B4:C4"/>
  </mergeCells>
  <pageMargins left="0.39370078740157483" right="0.27559055118110237" top="0.51181102362204722" bottom="0.39370078740157483" header="0.31496062992125984" footer="0.31496062992125984"/>
  <pageSetup paperSize="9" scale="53"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B587F-ADEA-4D4E-9332-EB7258EB1135}">
  <sheetPr codeName="Arkusz2"/>
  <dimension ref="A1:I79"/>
  <sheetViews>
    <sheetView showGridLines="0" showRuler="0" view="pageLayout" zoomScaleNormal="100" workbookViewId="0">
      <selection activeCell="A31" sqref="A31:I31"/>
    </sheetView>
  </sheetViews>
  <sheetFormatPr defaultColWidth="8.69921875" defaultRowHeight="14.4"/>
  <cols>
    <col min="1" max="1" width="4" style="172" customWidth="1"/>
    <col min="2" max="7" width="9" style="172" customWidth="1"/>
    <col min="8" max="8" width="8.69921875" style="172" customWidth="1"/>
    <col min="9" max="9" width="9.8984375" style="172" customWidth="1"/>
    <col min="10" max="16384" width="8.69921875" style="172"/>
  </cols>
  <sheetData>
    <row r="1" spans="1:9" ht="14.4" customHeight="1">
      <c r="I1" s="174" t="s">
        <v>286</v>
      </c>
    </row>
    <row r="2" spans="1:9" ht="14.4" customHeight="1"/>
    <row r="3" spans="1:9" ht="14.4" customHeight="1">
      <c r="D3"/>
    </row>
    <row r="4" spans="1:9" ht="14.4" customHeight="1"/>
    <row r="5" spans="1:9" ht="14.4" customHeight="1">
      <c r="A5" s="175" t="s">
        <v>310</v>
      </c>
    </row>
    <row r="6" spans="1:9" ht="14.4" customHeight="1"/>
    <row r="7" spans="1:9" ht="18" customHeight="1">
      <c r="A7" s="176"/>
      <c r="B7" s="176"/>
      <c r="C7" s="176"/>
      <c r="D7" s="176"/>
      <c r="E7" s="176"/>
      <c r="F7" s="176"/>
      <c r="G7" s="307" t="s">
        <v>175</v>
      </c>
      <c r="H7" s="307"/>
      <c r="I7" s="307"/>
    </row>
    <row r="8" spans="1:9" ht="14.4" customHeight="1">
      <c r="A8" s="176"/>
      <c r="B8" s="176"/>
      <c r="C8" s="176"/>
      <c r="D8" s="176"/>
      <c r="E8" s="176"/>
      <c r="F8" s="176"/>
      <c r="G8" s="306" t="s">
        <v>167</v>
      </c>
      <c r="H8" s="306"/>
      <c r="I8" s="306"/>
    </row>
    <row r="9" spans="1:9" ht="14.4" customHeight="1">
      <c r="A9" s="176"/>
      <c r="B9" s="176"/>
      <c r="C9" s="176"/>
      <c r="D9" s="176"/>
      <c r="E9" s="176"/>
      <c r="F9" s="176"/>
      <c r="G9" s="176"/>
      <c r="H9" s="176"/>
      <c r="I9" s="176"/>
    </row>
    <row r="10" spans="1:9" ht="14.4" customHeight="1">
      <c r="A10" s="177" t="s">
        <v>153</v>
      </c>
      <c r="B10" s="178"/>
      <c r="C10" s="175"/>
      <c r="D10" s="175"/>
      <c r="E10" s="175"/>
      <c r="F10" s="176"/>
      <c r="G10" s="176"/>
      <c r="H10" s="176"/>
      <c r="I10" s="176"/>
    </row>
    <row r="11" spans="1:9" ht="18" customHeight="1">
      <c r="A11" s="309" t="s">
        <v>177</v>
      </c>
      <c r="B11" s="309"/>
      <c r="C11" s="309"/>
      <c r="D11" s="309"/>
      <c r="E11" s="309"/>
      <c r="F11" s="176"/>
      <c r="G11" s="176"/>
      <c r="H11" s="176"/>
      <c r="I11" s="176"/>
    </row>
    <row r="12" spans="1:9" ht="18" customHeight="1">
      <c r="A12" s="309" t="s">
        <v>177</v>
      </c>
      <c r="B12" s="309"/>
      <c r="C12" s="309"/>
      <c r="D12" s="309"/>
      <c r="E12" s="309"/>
      <c r="F12" s="176"/>
      <c r="G12" s="176"/>
      <c r="H12" s="176"/>
      <c r="I12" s="176"/>
    </row>
    <row r="13" spans="1:9" ht="14.4" customHeight="1">
      <c r="A13" s="306" t="s">
        <v>281</v>
      </c>
      <c r="B13" s="306"/>
      <c r="C13" s="306"/>
      <c r="D13" s="306"/>
      <c r="E13" s="306"/>
      <c r="F13" s="176"/>
      <c r="G13" s="176"/>
      <c r="H13" s="176"/>
      <c r="I13" s="176"/>
    </row>
    <row r="14" spans="1:9" ht="16.95" customHeight="1">
      <c r="A14" s="310" t="s">
        <v>154</v>
      </c>
      <c r="B14" s="310"/>
      <c r="C14" s="309" t="s">
        <v>178</v>
      </c>
      <c r="D14" s="309"/>
      <c r="E14" s="309"/>
      <c r="F14" s="176"/>
      <c r="G14" s="176"/>
      <c r="H14" s="176"/>
      <c r="I14" s="176"/>
    </row>
    <row r="15" spans="1:9" ht="16.95" customHeight="1">
      <c r="A15" s="308" t="s">
        <v>155</v>
      </c>
      <c r="B15" s="308"/>
      <c r="C15" s="309" t="s">
        <v>178</v>
      </c>
      <c r="D15" s="309"/>
      <c r="E15" s="309"/>
      <c r="F15" s="179"/>
      <c r="G15" s="179"/>
      <c r="H15" s="179"/>
      <c r="I15" s="179"/>
    </row>
    <row r="16" spans="1:9" ht="16.95" customHeight="1">
      <c r="A16" s="308" t="s">
        <v>156</v>
      </c>
      <c r="B16" s="308"/>
      <c r="C16" s="309" t="s">
        <v>178</v>
      </c>
      <c r="D16" s="309"/>
      <c r="E16" s="309"/>
      <c r="F16" s="179"/>
      <c r="G16" s="179"/>
      <c r="H16" s="179"/>
      <c r="I16" s="179"/>
    </row>
    <row r="17" spans="1:9" ht="16.95" customHeight="1">
      <c r="A17" s="308" t="s">
        <v>157</v>
      </c>
      <c r="B17" s="308"/>
      <c r="C17" s="309" t="s">
        <v>178</v>
      </c>
      <c r="D17" s="309"/>
      <c r="E17" s="309"/>
      <c r="F17" s="179"/>
      <c r="G17" s="179"/>
      <c r="H17" s="179"/>
    </row>
    <row r="18" spans="1:9" ht="16.95" customHeight="1">
      <c r="A18" s="308" t="s">
        <v>170</v>
      </c>
      <c r="B18" s="308"/>
      <c r="C18" s="309" t="s">
        <v>178</v>
      </c>
      <c r="D18" s="309"/>
      <c r="E18" s="309"/>
      <c r="F18" s="179"/>
      <c r="G18" s="179"/>
      <c r="H18" s="179"/>
    </row>
    <row r="19" spans="1:9" ht="21" customHeight="1">
      <c r="A19" s="179"/>
      <c r="B19" s="179"/>
      <c r="C19" s="179"/>
      <c r="D19" s="179"/>
      <c r="E19" s="179"/>
      <c r="F19" s="179"/>
      <c r="G19" s="179"/>
      <c r="H19" s="179"/>
      <c r="I19" s="180" t="s">
        <v>158</v>
      </c>
    </row>
    <row r="20" spans="1:9" ht="14.4" customHeight="1">
      <c r="A20" s="179"/>
      <c r="B20" s="179"/>
      <c r="C20" s="179"/>
      <c r="D20" s="179"/>
      <c r="E20" s="179"/>
      <c r="F20" s="179"/>
      <c r="G20" s="179"/>
      <c r="H20" s="179"/>
      <c r="I20" s="181" t="s">
        <v>159</v>
      </c>
    </row>
    <row r="21" spans="1:9" ht="14.4" customHeight="1">
      <c r="A21" s="179"/>
      <c r="B21" s="179"/>
      <c r="C21" s="179"/>
      <c r="D21" s="179"/>
      <c r="E21" s="179"/>
      <c r="F21" s="179"/>
      <c r="G21" s="179"/>
      <c r="H21" s="179"/>
      <c r="I21" s="182" t="s">
        <v>160</v>
      </c>
    </row>
    <row r="22" spans="1:9" ht="14.4" customHeight="1">
      <c r="A22" s="179"/>
      <c r="B22" s="179"/>
      <c r="C22" s="179"/>
      <c r="D22" s="179"/>
      <c r="E22" s="179"/>
      <c r="F22" s="179"/>
      <c r="G22" s="179"/>
      <c r="H22" s="179"/>
      <c r="I22" s="182" t="s">
        <v>161</v>
      </c>
    </row>
    <row r="23" spans="1:9" ht="14.4" customHeight="1">
      <c r="A23" s="179"/>
      <c r="B23" s="179"/>
      <c r="C23" s="179"/>
      <c r="D23" s="179"/>
      <c r="E23" s="179"/>
      <c r="F23" s="179"/>
      <c r="G23" s="179"/>
      <c r="H23" s="179"/>
      <c r="I23" s="182" t="s">
        <v>162</v>
      </c>
    </row>
    <row r="24" spans="1:9" ht="14.4" customHeight="1">
      <c r="A24" s="179"/>
      <c r="B24" s="179"/>
      <c r="C24" s="179"/>
      <c r="D24" s="179"/>
      <c r="E24" s="179"/>
      <c r="F24" s="179"/>
      <c r="G24" s="179"/>
      <c r="H24" s="179"/>
      <c r="I24" s="182" t="s">
        <v>163</v>
      </c>
    </row>
    <row r="25" spans="1:9" ht="14.4" customHeight="1">
      <c r="A25" s="176"/>
      <c r="B25" s="179"/>
      <c r="C25" s="179"/>
      <c r="D25" s="179"/>
      <c r="E25" s="179"/>
      <c r="F25" s="179"/>
      <c r="G25" s="179"/>
      <c r="H25" s="179"/>
      <c r="I25" s="182" t="s">
        <v>164</v>
      </c>
    </row>
    <row r="26" spans="1:9" ht="14.4" customHeight="1">
      <c r="A26" s="179"/>
      <c r="B26" s="179"/>
      <c r="C26" s="179"/>
      <c r="D26" s="179"/>
      <c r="E26" s="179"/>
      <c r="F26" s="179"/>
      <c r="G26" s="179"/>
      <c r="H26" s="179"/>
      <c r="I26" s="183" t="s">
        <v>165</v>
      </c>
    </row>
    <row r="27" spans="1:9" ht="14.4" customHeight="1">
      <c r="A27" s="179"/>
      <c r="B27" s="179"/>
      <c r="C27" s="179"/>
      <c r="D27" s="179"/>
      <c r="E27" s="179"/>
      <c r="F27" s="179"/>
      <c r="G27" s="179"/>
      <c r="H27" s="179"/>
      <c r="I27" s="182" t="s">
        <v>166</v>
      </c>
    </row>
    <row r="28" spans="1:9" ht="37.200000000000003" customHeight="1">
      <c r="A28" s="179"/>
      <c r="B28" s="179"/>
      <c r="C28" s="179"/>
      <c r="D28" s="179"/>
      <c r="E28" s="179"/>
      <c r="F28" s="179"/>
      <c r="G28" s="179"/>
      <c r="H28" s="179"/>
      <c r="I28" s="179"/>
    </row>
    <row r="29" spans="1:9" ht="27.6" customHeight="1">
      <c r="A29" s="311" t="s">
        <v>311</v>
      </c>
      <c r="B29" s="311"/>
      <c r="C29" s="311"/>
      <c r="D29" s="311"/>
      <c r="E29" s="311"/>
      <c r="F29" s="311"/>
      <c r="G29" s="311"/>
      <c r="H29" s="311"/>
      <c r="I29" s="311"/>
    </row>
    <row r="30" spans="1:9" ht="31.95" customHeight="1">
      <c r="A30" s="312" t="s">
        <v>198</v>
      </c>
      <c r="B30" s="313"/>
      <c r="C30" s="313"/>
      <c r="D30" s="313"/>
      <c r="E30" s="313"/>
      <c r="F30" s="313"/>
      <c r="G30" s="313"/>
      <c r="H30" s="313"/>
      <c r="I30" s="313"/>
    </row>
    <row r="31" spans="1:9" ht="37.200000000000003" customHeight="1">
      <c r="A31" s="314" t="s">
        <v>199</v>
      </c>
      <c r="B31" s="314"/>
      <c r="C31" s="314"/>
      <c r="D31" s="314"/>
      <c r="E31" s="314"/>
      <c r="F31" s="314"/>
      <c r="G31" s="314"/>
      <c r="H31" s="314"/>
      <c r="I31" s="314"/>
    </row>
    <row r="32" spans="1:9" ht="15">
      <c r="A32" s="316" t="s">
        <v>168</v>
      </c>
      <c r="B32" s="316"/>
      <c r="C32" s="316"/>
      <c r="D32" s="316"/>
      <c r="E32" s="316"/>
      <c r="F32" s="316"/>
      <c r="G32" s="316"/>
      <c r="H32" s="316"/>
      <c r="I32" s="316"/>
    </row>
    <row r="33" spans="1:9" ht="14.4" customHeight="1">
      <c r="A33" s="184"/>
      <c r="B33" s="184"/>
      <c r="C33" s="184"/>
      <c r="D33" s="184"/>
      <c r="E33" s="184"/>
      <c r="F33" s="184"/>
      <c r="G33" s="184"/>
      <c r="H33" s="184"/>
      <c r="I33" s="184"/>
    </row>
    <row r="34" spans="1:9" ht="15.6">
      <c r="A34" s="185" t="s">
        <v>75</v>
      </c>
      <c r="B34" s="315" t="s">
        <v>171</v>
      </c>
      <c r="C34" s="315"/>
      <c r="D34" s="315"/>
      <c r="E34" s="315"/>
      <c r="F34" s="315"/>
      <c r="G34" s="315"/>
      <c r="H34" s="315"/>
      <c r="I34" s="315"/>
    </row>
    <row r="35" spans="1:9" ht="15.6">
      <c r="A35" s="177"/>
      <c r="B35" s="186"/>
      <c r="C35" s="186"/>
      <c r="D35" s="186"/>
      <c r="E35" s="186"/>
      <c r="F35" s="186"/>
      <c r="G35" s="186"/>
      <c r="H35" s="186"/>
      <c r="I35" s="186"/>
    </row>
    <row r="36" spans="1:9" ht="15.6">
      <c r="A36" s="176"/>
      <c r="B36" s="175" t="s">
        <v>179</v>
      </c>
      <c r="C36" s="176"/>
      <c r="D36" s="309" t="s">
        <v>176</v>
      </c>
      <c r="E36" s="309"/>
      <c r="F36" s="309"/>
      <c r="G36" s="309"/>
      <c r="H36" s="309"/>
      <c r="I36" s="176"/>
    </row>
    <row r="37" spans="1:9" ht="15.6">
      <c r="A37" s="176"/>
      <c r="B37" s="175" t="s">
        <v>169</v>
      </c>
      <c r="C37" s="176"/>
      <c r="D37" s="309" t="s">
        <v>176</v>
      </c>
      <c r="E37" s="309"/>
      <c r="F37" s="309"/>
      <c r="G37" s="309"/>
      <c r="H37" s="309"/>
      <c r="I37" s="176"/>
    </row>
    <row r="38" spans="1:9" ht="15.6">
      <c r="A38" s="176"/>
      <c r="B38" s="175" t="s">
        <v>170</v>
      </c>
      <c r="C38" s="176"/>
      <c r="D38" s="309" t="s">
        <v>176</v>
      </c>
      <c r="E38" s="309"/>
      <c r="F38" s="309"/>
      <c r="G38" s="309"/>
      <c r="H38" s="309"/>
      <c r="I38" s="176"/>
    </row>
    <row r="39" spans="1:9" ht="14.4" customHeight="1">
      <c r="A39" s="176"/>
      <c r="B39" s="176"/>
      <c r="C39" s="176"/>
      <c r="D39" s="175"/>
      <c r="E39" s="176"/>
      <c r="F39" s="176"/>
      <c r="G39" s="176"/>
      <c r="H39" s="176"/>
      <c r="I39" s="176"/>
    </row>
    <row r="40" spans="1:9" ht="15.6">
      <c r="A40" s="176"/>
      <c r="B40" s="175" t="s">
        <v>179</v>
      </c>
      <c r="C40" s="176"/>
      <c r="D40" s="309" t="s">
        <v>176</v>
      </c>
      <c r="E40" s="309"/>
      <c r="F40" s="309"/>
      <c r="G40" s="309"/>
      <c r="H40" s="309"/>
      <c r="I40" s="176"/>
    </row>
    <row r="41" spans="1:9" ht="15.6">
      <c r="A41" s="176"/>
      <c r="B41" s="175" t="s">
        <v>169</v>
      </c>
      <c r="C41" s="176"/>
      <c r="D41" s="309" t="s">
        <v>176</v>
      </c>
      <c r="E41" s="309"/>
      <c r="F41" s="309"/>
      <c r="G41" s="309"/>
      <c r="H41" s="309"/>
      <c r="I41" s="176"/>
    </row>
    <row r="42" spans="1:9" ht="15.6">
      <c r="A42" s="176"/>
      <c r="B42" s="175" t="s">
        <v>170</v>
      </c>
      <c r="C42" s="176"/>
      <c r="D42" s="309" t="s">
        <v>176</v>
      </c>
      <c r="E42" s="309"/>
      <c r="F42" s="309"/>
      <c r="G42" s="309"/>
      <c r="H42" s="309"/>
      <c r="I42" s="176"/>
    </row>
    <row r="43" spans="1:9" ht="14.4" customHeight="1">
      <c r="A43" s="176"/>
      <c r="B43" s="176"/>
      <c r="C43" s="176"/>
      <c r="D43" s="176"/>
      <c r="E43" s="176"/>
      <c r="F43" s="176"/>
      <c r="G43" s="176"/>
      <c r="H43" s="176"/>
      <c r="I43" s="176"/>
    </row>
    <row r="44" spans="1:9" ht="14.4" customHeight="1">
      <c r="A44" s="176"/>
      <c r="B44" s="176"/>
      <c r="C44" s="176"/>
      <c r="D44" s="176"/>
      <c r="E44" s="176"/>
      <c r="F44" s="176"/>
      <c r="G44" s="176"/>
      <c r="H44" s="176"/>
      <c r="I44" s="176"/>
    </row>
    <row r="45" spans="1:9" ht="14.4" customHeight="1">
      <c r="A45" s="176"/>
      <c r="B45" s="176"/>
      <c r="C45" s="176"/>
      <c r="D45" s="176"/>
      <c r="E45" s="176"/>
      <c r="F45" s="176"/>
      <c r="G45" s="176"/>
      <c r="H45" s="176"/>
      <c r="I45" s="176"/>
    </row>
    <row r="46" spans="1:9" ht="14.4" customHeight="1">
      <c r="A46" s="176"/>
      <c r="B46" s="176"/>
      <c r="C46" s="176"/>
      <c r="D46" s="176"/>
      <c r="E46" s="176"/>
      <c r="F46" s="176"/>
      <c r="G46" s="176"/>
      <c r="H46" s="176"/>
      <c r="I46" s="176"/>
    </row>
    <row r="47" spans="1:9" ht="14.4" customHeight="1">
      <c r="A47" s="176"/>
      <c r="B47" s="176"/>
      <c r="C47" s="176"/>
      <c r="D47" s="176"/>
      <c r="E47" s="176"/>
      <c r="F47" s="176"/>
      <c r="G47" s="176"/>
      <c r="H47" s="176"/>
      <c r="I47" s="176"/>
    </row>
    <row r="48" spans="1:9" ht="14.4" customHeight="1">
      <c r="A48" s="176"/>
      <c r="B48" s="176"/>
      <c r="C48" s="176"/>
      <c r="D48" s="176"/>
      <c r="E48" s="176"/>
      <c r="F48" s="176"/>
      <c r="G48" s="176"/>
      <c r="H48" s="176"/>
      <c r="I48" s="176"/>
    </row>
    <row r="49" spans="1:9" ht="14.4" customHeight="1">
      <c r="A49" s="176"/>
      <c r="B49" s="176"/>
      <c r="C49" s="176"/>
      <c r="D49" s="176"/>
      <c r="E49" s="176"/>
      <c r="F49" s="176"/>
      <c r="G49" s="176"/>
      <c r="H49" s="176"/>
      <c r="I49" s="176"/>
    </row>
    <row r="50" spans="1:9" ht="14.4" customHeight="1">
      <c r="A50" s="176"/>
      <c r="B50" s="176"/>
      <c r="C50" s="176"/>
      <c r="D50" s="176"/>
      <c r="E50" s="176"/>
      <c r="F50" s="176"/>
      <c r="G50" s="176"/>
      <c r="H50" s="176"/>
      <c r="I50" s="174" t="s">
        <v>287</v>
      </c>
    </row>
    <row r="51" spans="1:9" ht="14.4" customHeight="1">
      <c r="A51" s="176"/>
      <c r="B51" s="176"/>
      <c r="C51" s="176"/>
      <c r="D51" s="176"/>
      <c r="E51" s="176"/>
      <c r="F51" s="176"/>
      <c r="G51" s="176"/>
      <c r="H51" s="176"/>
      <c r="I51" s="176"/>
    </row>
    <row r="52" spans="1:9" ht="106.95" customHeight="1">
      <c r="A52" s="187" t="s">
        <v>76</v>
      </c>
      <c r="B52" s="316" t="s">
        <v>180</v>
      </c>
      <c r="C52" s="316"/>
      <c r="D52" s="316"/>
      <c r="E52" s="316"/>
      <c r="F52" s="316"/>
      <c r="G52" s="316"/>
      <c r="H52" s="316"/>
      <c r="I52" s="316"/>
    </row>
    <row r="53" spans="1:9" ht="14.4" customHeight="1">
      <c r="A53" s="176"/>
      <c r="B53" s="176"/>
      <c r="C53" s="176"/>
      <c r="D53" s="176"/>
      <c r="E53" s="176"/>
      <c r="F53" s="188"/>
      <c r="G53" s="189"/>
      <c r="H53" s="189"/>
      <c r="I53" s="189"/>
    </row>
    <row r="54" spans="1:9" ht="38.4" customHeight="1">
      <c r="A54" s="176"/>
      <c r="B54" s="176"/>
      <c r="C54" s="176"/>
      <c r="D54" s="176"/>
      <c r="E54" s="176"/>
      <c r="F54" s="176"/>
      <c r="G54" s="176"/>
      <c r="H54" s="176"/>
      <c r="I54" s="176"/>
    </row>
    <row r="55" spans="1:9" ht="14.4" customHeight="1">
      <c r="A55" s="176"/>
      <c r="B55" s="176"/>
      <c r="C55" s="176"/>
      <c r="D55" s="176"/>
      <c r="E55" s="176"/>
      <c r="F55" s="176"/>
      <c r="G55" s="176"/>
      <c r="H55" s="176"/>
      <c r="I55" s="190" t="s">
        <v>172</v>
      </c>
    </row>
    <row r="56" spans="1:9" ht="38.4" customHeight="1">
      <c r="A56" s="176"/>
      <c r="B56" s="176"/>
      <c r="C56" s="176"/>
      <c r="D56" s="176"/>
      <c r="E56" s="317" t="s">
        <v>177</v>
      </c>
      <c r="F56" s="317"/>
      <c r="G56" s="317"/>
      <c r="H56" s="317"/>
      <c r="I56" s="317"/>
    </row>
    <row r="57" spans="1:9" ht="38.4" customHeight="1">
      <c r="A57" s="176"/>
      <c r="B57" s="176"/>
      <c r="C57" s="176"/>
      <c r="D57" s="176"/>
      <c r="E57" s="176"/>
      <c r="F57" s="176"/>
      <c r="G57" s="176"/>
      <c r="H57" s="176"/>
      <c r="I57" s="176"/>
    </row>
    <row r="58" spans="1:9" s="173" customFormat="1" ht="19.95" customHeight="1">
      <c r="A58" s="187" t="s">
        <v>181</v>
      </c>
      <c r="B58" s="187"/>
      <c r="C58" s="187"/>
      <c r="D58" s="187"/>
      <c r="E58" s="187"/>
      <c r="F58" s="187"/>
      <c r="G58" s="187"/>
      <c r="H58" s="187"/>
      <c r="I58" s="187"/>
    </row>
    <row r="59" spans="1:9" ht="49.2" customHeight="1">
      <c r="A59" s="191" t="s">
        <v>173</v>
      </c>
      <c r="B59" s="316" t="s">
        <v>193</v>
      </c>
      <c r="C59" s="316"/>
      <c r="D59" s="316"/>
      <c r="E59" s="316"/>
      <c r="F59" s="316"/>
      <c r="G59" s="316"/>
      <c r="H59" s="316"/>
      <c r="I59" s="316"/>
    </row>
    <row r="60" spans="1:9" s="173" customFormat="1" ht="19.95" customHeight="1">
      <c r="A60" s="191" t="s">
        <v>173</v>
      </c>
      <c r="B60" s="320" t="s">
        <v>182</v>
      </c>
      <c r="C60" s="320"/>
      <c r="D60" s="320"/>
      <c r="E60" s="320"/>
      <c r="F60" s="320"/>
      <c r="G60" s="320"/>
      <c r="H60" s="320"/>
      <c r="I60" s="320"/>
    </row>
    <row r="61" spans="1:9" s="173" customFormat="1" ht="19.95" customHeight="1">
      <c r="A61" s="191" t="s">
        <v>173</v>
      </c>
      <c r="B61" s="315" t="s">
        <v>174</v>
      </c>
      <c r="C61" s="315"/>
      <c r="D61" s="315"/>
      <c r="E61" s="315"/>
      <c r="F61" s="315"/>
      <c r="G61" s="315"/>
      <c r="H61" s="315"/>
      <c r="I61" s="315"/>
    </row>
    <row r="62" spans="1:9" s="173" customFormat="1" ht="19.95" customHeight="1">
      <c r="A62" s="191" t="s">
        <v>173</v>
      </c>
      <c r="B62" s="319" t="s">
        <v>183</v>
      </c>
      <c r="C62" s="319"/>
      <c r="D62" s="319"/>
      <c r="E62" s="319"/>
      <c r="F62" s="319"/>
      <c r="G62" s="319"/>
      <c r="H62" s="319"/>
      <c r="I62" s="319"/>
    </row>
    <row r="63" spans="1:9" ht="14.4" customHeight="1">
      <c r="A63" s="176"/>
      <c r="B63" s="176"/>
      <c r="C63" s="176"/>
      <c r="D63" s="176"/>
      <c r="E63" s="176"/>
      <c r="F63" s="176"/>
      <c r="G63" s="176"/>
      <c r="H63" s="176"/>
      <c r="I63" s="176"/>
    </row>
    <row r="64" spans="1:9">
      <c r="A64" s="176"/>
      <c r="B64" s="176"/>
      <c r="C64" s="176"/>
      <c r="D64" s="176"/>
      <c r="E64" s="176"/>
      <c r="F64" s="176"/>
      <c r="G64" s="176"/>
      <c r="H64" s="176"/>
      <c r="I64" s="176"/>
    </row>
    <row r="65" spans="1:9">
      <c r="A65" s="176"/>
      <c r="B65" s="176"/>
      <c r="C65" s="176"/>
      <c r="D65" s="176"/>
      <c r="E65" s="176"/>
      <c r="F65" s="176"/>
      <c r="G65" s="176"/>
      <c r="H65" s="176"/>
      <c r="I65" s="176"/>
    </row>
    <row r="66" spans="1:9">
      <c r="A66" s="176"/>
      <c r="B66" s="176"/>
      <c r="C66" s="176"/>
      <c r="D66" s="176"/>
      <c r="E66" s="176"/>
      <c r="F66" s="176"/>
      <c r="G66" s="176"/>
      <c r="H66" s="176"/>
      <c r="I66" s="176"/>
    </row>
    <row r="67" spans="1:9">
      <c r="A67" s="176"/>
      <c r="B67" s="176"/>
      <c r="C67" s="176"/>
      <c r="D67" s="176"/>
      <c r="E67" s="176"/>
      <c r="F67" s="176"/>
      <c r="G67" s="176"/>
      <c r="H67" s="176"/>
      <c r="I67" s="176"/>
    </row>
    <row r="68" spans="1:9">
      <c r="A68" s="176"/>
      <c r="B68" s="176"/>
      <c r="C68" s="176"/>
      <c r="D68" s="176"/>
      <c r="E68" s="176"/>
      <c r="F68" s="176"/>
      <c r="G68" s="176"/>
      <c r="H68" s="176"/>
      <c r="I68" s="176"/>
    </row>
    <row r="79" spans="1:9" ht="15">
      <c r="A79" s="318" t="s">
        <v>282</v>
      </c>
      <c r="B79" s="318"/>
      <c r="C79" s="318"/>
      <c r="D79" s="318"/>
      <c r="E79" s="318"/>
      <c r="F79" s="318"/>
      <c r="G79" s="318"/>
      <c r="H79" s="318"/>
      <c r="I79" s="318"/>
    </row>
  </sheetData>
  <mergeCells count="33">
    <mergeCell ref="B59:I59"/>
    <mergeCell ref="D40:H40"/>
    <mergeCell ref="E56:I56"/>
    <mergeCell ref="A32:I32"/>
    <mergeCell ref="A79:I79"/>
    <mergeCell ref="B62:I62"/>
    <mergeCell ref="B61:I61"/>
    <mergeCell ref="B60:I60"/>
    <mergeCell ref="D42:H42"/>
    <mergeCell ref="A31:I31"/>
    <mergeCell ref="B34:I34"/>
    <mergeCell ref="B52:I52"/>
    <mergeCell ref="D38:H38"/>
    <mergeCell ref="D37:H37"/>
    <mergeCell ref="D36:H36"/>
    <mergeCell ref="D41:H41"/>
    <mergeCell ref="A29:I29"/>
    <mergeCell ref="A30:I30"/>
    <mergeCell ref="C16:E16"/>
    <mergeCell ref="C17:E17"/>
    <mergeCell ref="C18:E18"/>
    <mergeCell ref="G8:I8"/>
    <mergeCell ref="G7:I7"/>
    <mergeCell ref="A16:B16"/>
    <mergeCell ref="A17:B17"/>
    <mergeCell ref="A18:B18"/>
    <mergeCell ref="A11:E11"/>
    <mergeCell ref="A12:E12"/>
    <mergeCell ref="A13:E13"/>
    <mergeCell ref="A14:B14"/>
    <mergeCell ref="A15:B15"/>
    <mergeCell ref="C14:E14"/>
    <mergeCell ref="C15:E15"/>
  </mergeCells>
  <hyperlinks>
    <hyperlink ref="I26" r:id="rId1" display="mailto:przetargi.realizacja@pcc.eu" xr:uid="{F65C08D5-3C89-4CE5-A7CD-685A369EDD79}"/>
  </hyperlinks>
  <pageMargins left="0.78740157480314965" right="0.78740157480314965" top="0.39370078740157483" bottom="0.39370078740157483" header="0.31496062992125984" footer="0.31496062992125984"/>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3EFAD-B8F9-4CFE-BBD2-C3664272550C}">
  <sheetPr>
    <pageSetUpPr fitToPage="1"/>
  </sheetPr>
  <dimension ref="A1:Z64"/>
  <sheetViews>
    <sheetView showGridLines="0" view="pageBreakPreview" zoomScale="60" zoomScaleNormal="55" zoomScalePageLayoutView="60" workbookViewId="0">
      <selection activeCell="E31" sqref="E31"/>
    </sheetView>
  </sheetViews>
  <sheetFormatPr defaultColWidth="8.69921875" defaultRowHeight="15.6"/>
  <cols>
    <col min="1" max="1" width="4.5" style="165" customWidth="1"/>
    <col min="2" max="2" width="15.19921875" style="167" customWidth="1"/>
    <col min="3" max="3" width="62.69921875" style="170" customWidth="1"/>
    <col min="4" max="4" width="38.09765625" style="170" customWidth="1"/>
    <col min="5" max="10" width="30.59765625" style="166" customWidth="1"/>
    <col min="11" max="11" width="4.5" style="168" customWidth="1"/>
    <col min="12" max="12" width="16.09765625" style="79" customWidth="1"/>
    <col min="13" max="13" width="11" style="79" customWidth="1"/>
    <col min="14" max="14" width="12" style="165" customWidth="1"/>
    <col min="15" max="15" width="11.09765625" style="165" customWidth="1"/>
    <col min="16" max="16384" width="8.69921875" style="165"/>
  </cols>
  <sheetData>
    <row r="1" spans="1:11" ht="17.399999999999999">
      <c r="A1" s="166"/>
      <c r="B1" s="203"/>
      <c r="C1" s="204"/>
      <c r="D1" s="204"/>
      <c r="K1" s="205"/>
    </row>
    <row r="2" spans="1:11" ht="24.6" customHeight="1">
      <c r="A2" s="166"/>
      <c r="B2" s="206" t="s">
        <v>197</v>
      </c>
      <c r="C2" s="206"/>
      <c r="D2" s="207"/>
      <c r="E2" s="100"/>
      <c r="F2" s="100"/>
      <c r="G2" s="100"/>
      <c r="H2" s="100"/>
      <c r="J2" s="208" t="s">
        <v>288</v>
      </c>
      <c r="K2" s="170"/>
    </row>
    <row r="3" spans="1:11" ht="12.75" customHeight="1">
      <c r="A3" s="166"/>
      <c r="B3" s="207"/>
      <c r="C3" s="207"/>
      <c r="D3" s="207"/>
      <c r="K3" s="209"/>
    </row>
    <row r="4" spans="1:11" ht="54" customHeight="1">
      <c r="A4" s="166"/>
      <c r="B4" s="321" t="s">
        <v>212</v>
      </c>
      <c r="C4" s="321"/>
      <c r="D4" s="321"/>
      <c r="E4" s="321"/>
      <c r="F4" s="321"/>
      <c r="G4" s="321"/>
      <c r="H4" s="321"/>
      <c r="I4" s="321"/>
      <c r="J4" s="321"/>
      <c r="K4" s="209"/>
    </row>
    <row r="5" spans="1:11" ht="39" customHeight="1">
      <c r="A5" s="166"/>
      <c r="B5" s="207"/>
      <c r="C5" s="207"/>
      <c r="D5" s="207"/>
      <c r="E5" s="209"/>
      <c r="F5" s="209"/>
      <c r="G5" s="209"/>
      <c r="H5" s="209"/>
      <c r="I5" s="209"/>
      <c r="J5" s="209"/>
      <c r="K5" s="209"/>
    </row>
    <row r="6" spans="1:11" ht="44.25" customHeight="1">
      <c r="A6" s="166"/>
      <c r="B6" s="322" t="s">
        <v>184</v>
      </c>
      <c r="C6" s="322"/>
      <c r="D6" s="322"/>
      <c r="E6" s="322"/>
      <c r="F6" s="322"/>
      <c r="G6" s="322"/>
      <c r="H6" s="322"/>
      <c r="I6" s="322"/>
      <c r="J6" s="322"/>
      <c r="K6" s="209"/>
    </row>
    <row r="7" spans="1:11" ht="32.25" customHeight="1">
      <c r="A7" s="166"/>
      <c r="B7" s="323" t="s">
        <v>217</v>
      </c>
      <c r="C7" s="323"/>
      <c r="D7" s="323"/>
      <c r="E7" s="323"/>
      <c r="F7" s="323"/>
      <c r="G7" s="323"/>
      <c r="H7" s="323"/>
      <c r="I7" s="323"/>
      <c r="J7" s="323"/>
      <c r="K7" s="210"/>
    </row>
    <row r="8" spans="1:11" ht="34.200000000000003" customHeight="1">
      <c r="A8" s="166"/>
      <c r="B8" s="211" t="s">
        <v>152</v>
      </c>
      <c r="E8" s="209"/>
      <c r="F8" s="209"/>
      <c r="G8" s="209"/>
      <c r="H8" s="209"/>
      <c r="I8" s="209"/>
      <c r="J8" s="209"/>
      <c r="K8" s="210"/>
    </row>
    <row r="9" spans="1:11" ht="33.6" customHeight="1">
      <c r="A9" s="166"/>
      <c r="B9" s="212" t="s">
        <v>257</v>
      </c>
      <c r="E9" s="209"/>
      <c r="F9" s="209"/>
      <c r="G9" s="209"/>
      <c r="H9" s="209"/>
      <c r="I9" s="209"/>
      <c r="J9" s="209"/>
      <c r="K9" s="210"/>
    </row>
    <row r="10" spans="1:11" ht="20.399999999999999">
      <c r="A10" s="166"/>
      <c r="B10" s="213" t="s">
        <v>231</v>
      </c>
      <c r="C10" s="166"/>
      <c r="D10" s="166"/>
      <c r="E10" s="209"/>
      <c r="F10" s="209"/>
      <c r="G10" s="209"/>
      <c r="H10" s="209"/>
      <c r="I10" s="209"/>
      <c r="J10" s="209"/>
      <c r="K10" s="210"/>
    </row>
    <row r="11" spans="1:11" ht="34.200000000000003" customHeight="1">
      <c r="A11" s="166"/>
      <c r="B11" s="211" t="s">
        <v>185</v>
      </c>
      <c r="C11" s="166"/>
      <c r="D11" s="166"/>
      <c r="E11" s="209"/>
      <c r="F11" s="209"/>
      <c r="G11" s="209"/>
      <c r="H11" s="209"/>
      <c r="I11" s="209"/>
      <c r="J11" s="209"/>
      <c r="K11" s="210"/>
    </row>
    <row r="12" spans="1:11" ht="33.6" customHeight="1">
      <c r="A12" s="166"/>
      <c r="B12" s="214" t="s">
        <v>258</v>
      </c>
      <c r="C12" s="166"/>
      <c r="D12" s="166"/>
      <c r="E12" s="209"/>
      <c r="F12" s="209"/>
      <c r="G12" s="209"/>
      <c r="H12" s="209"/>
      <c r="I12" s="209"/>
      <c r="J12" s="209"/>
      <c r="K12" s="210"/>
    </row>
    <row r="13" spans="1:11" ht="20.399999999999999">
      <c r="A13" s="166"/>
      <c r="B13" s="213" t="s">
        <v>230</v>
      </c>
      <c r="C13" s="166"/>
      <c r="D13" s="166"/>
      <c r="E13" s="209"/>
      <c r="F13" s="209"/>
      <c r="G13" s="209"/>
      <c r="H13" s="209"/>
      <c r="I13" s="209"/>
      <c r="J13" s="209"/>
      <c r="K13" s="210"/>
    </row>
    <row r="14" spans="1:11" ht="34.200000000000003" customHeight="1">
      <c r="A14" s="166"/>
      <c r="B14" s="211" t="s">
        <v>185</v>
      </c>
      <c r="C14" s="166"/>
      <c r="D14" s="166"/>
      <c r="E14" s="209"/>
      <c r="F14" s="209"/>
      <c r="G14" s="209"/>
      <c r="H14" s="209"/>
      <c r="I14" s="209"/>
      <c r="J14" s="209"/>
      <c r="K14" s="210"/>
    </row>
    <row r="15" spans="1:11" ht="33.6" customHeight="1">
      <c r="A15" s="166"/>
      <c r="B15" s="214" t="s">
        <v>259</v>
      </c>
      <c r="E15" s="209"/>
      <c r="F15" s="209"/>
      <c r="G15" s="209"/>
      <c r="H15" s="209"/>
      <c r="I15" s="209"/>
      <c r="J15" s="209"/>
      <c r="K15" s="210"/>
    </row>
    <row r="16" spans="1:11" ht="20.399999999999999">
      <c r="A16" s="166"/>
      <c r="B16" s="213" t="s">
        <v>233</v>
      </c>
      <c r="C16" s="166"/>
      <c r="D16" s="166"/>
      <c r="E16" s="209"/>
      <c r="F16" s="209"/>
      <c r="G16" s="209"/>
      <c r="H16" s="209"/>
      <c r="I16" s="209"/>
      <c r="J16" s="209"/>
      <c r="K16" s="210"/>
    </row>
    <row r="17" spans="1:15" ht="34.200000000000003" customHeight="1">
      <c r="A17" s="166"/>
      <c r="B17" s="211" t="s">
        <v>185</v>
      </c>
      <c r="C17" s="166"/>
      <c r="D17" s="166"/>
      <c r="E17" s="209"/>
      <c r="F17" s="209"/>
      <c r="G17" s="209"/>
      <c r="H17" s="209"/>
      <c r="I17" s="209"/>
      <c r="J17" s="209"/>
      <c r="K17" s="210"/>
    </row>
    <row r="18" spans="1:15" ht="33.6" customHeight="1">
      <c r="A18" s="166"/>
      <c r="B18" s="214" t="s">
        <v>260</v>
      </c>
      <c r="E18" s="209"/>
      <c r="F18" s="209"/>
      <c r="G18" s="209"/>
      <c r="H18" s="209"/>
      <c r="I18" s="209"/>
      <c r="J18" s="209"/>
      <c r="K18" s="210"/>
    </row>
    <row r="19" spans="1:15" ht="20.399999999999999">
      <c r="A19" s="166"/>
      <c r="B19" s="213" t="s">
        <v>232</v>
      </c>
      <c r="C19" s="166"/>
      <c r="D19" s="166"/>
      <c r="E19" s="209"/>
      <c r="F19" s="209"/>
      <c r="G19" s="209"/>
      <c r="H19" s="209"/>
      <c r="I19" s="209"/>
      <c r="J19" s="209"/>
      <c r="K19" s="210"/>
    </row>
    <row r="20" spans="1:15" ht="27" customHeight="1">
      <c r="A20" s="166"/>
      <c r="B20" s="215"/>
      <c r="C20" s="211"/>
      <c r="D20" s="211"/>
      <c r="E20" s="209"/>
      <c r="F20" s="209"/>
      <c r="G20" s="209"/>
      <c r="H20" s="209"/>
      <c r="I20" s="209"/>
      <c r="J20" s="209"/>
      <c r="K20" s="210"/>
    </row>
    <row r="21" spans="1:15" ht="25.5" customHeight="1">
      <c r="A21" s="166"/>
      <c r="B21" s="324" t="s">
        <v>125</v>
      </c>
      <c r="C21" s="324"/>
      <c r="D21" s="324"/>
      <c r="E21" s="324"/>
      <c r="F21" s="324"/>
      <c r="G21" s="324"/>
      <c r="H21" s="324"/>
      <c r="I21" s="324"/>
      <c r="J21" s="324"/>
      <c r="K21" s="170"/>
    </row>
    <row r="22" spans="1:15" ht="15.75" customHeight="1">
      <c r="A22" s="166"/>
      <c r="B22" s="216"/>
      <c r="C22" s="217"/>
      <c r="D22" s="217"/>
      <c r="E22" s="165"/>
      <c r="F22" s="165"/>
      <c r="G22" s="165"/>
      <c r="H22" s="165"/>
      <c r="I22" s="165"/>
      <c r="J22" s="165"/>
      <c r="K22" s="63"/>
    </row>
    <row r="23" spans="1:15" ht="84">
      <c r="A23" s="166"/>
      <c r="C23" s="217"/>
      <c r="D23" s="217"/>
      <c r="E23" s="218" t="s">
        <v>225</v>
      </c>
      <c r="F23" s="218" t="s">
        <v>224</v>
      </c>
      <c r="G23" s="218" t="s">
        <v>227</v>
      </c>
      <c r="H23" s="218" t="s">
        <v>226</v>
      </c>
      <c r="I23" s="218" t="s">
        <v>229</v>
      </c>
      <c r="J23" s="218" t="s">
        <v>228</v>
      </c>
      <c r="K23" s="63"/>
    </row>
    <row r="24" spans="1:15" ht="25.5" customHeight="1">
      <c r="A24" s="166"/>
      <c r="C24" s="217"/>
      <c r="D24" s="217"/>
      <c r="E24" s="219"/>
      <c r="F24" s="219"/>
      <c r="G24" s="219"/>
      <c r="H24" s="219"/>
      <c r="I24" s="219"/>
      <c r="J24" s="219"/>
      <c r="K24" s="63"/>
    </row>
    <row r="25" spans="1:15" ht="42" customHeight="1" thickBot="1">
      <c r="A25" s="166"/>
      <c r="B25" s="216"/>
      <c r="C25" s="217"/>
      <c r="D25" s="217"/>
      <c r="E25" s="220" t="s">
        <v>207</v>
      </c>
      <c r="F25" s="220" t="s">
        <v>207</v>
      </c>
      <c r="G25" s="220" t="s">
        <v>208</v>
      </c>
      <c r="H25" s="220" t="s">
        <v>208</v>
      </c>
      <c r="I25" s="220" t="s">
        <v>209</v>
      </c>
      <c r="J25" s="220" t="s">
        <v>209</v>
      </c>
      <c r="K25" s="63"/>
    </row>
    <row r="26" spans="1:15" ht="42" customHeight="1" thickBot="1">
      <c r="A26" s="166"/>
      <c r="B26" s="330" t="s">
        <v>100</v>
      </c>
      <c r="C26" s="331"/>
      <c r="D26" s="332"/>
      <c r="E26" s="196">
        <f t="shared" ref="E26:J26" si="0">IF(E29="nie","",IF(E35="tak",0.92,1)*E40+E42+E43+E44)</f>
        <v>0</v>
      </c>
      <c r="F26" s="196">
        <f t="shared" si="0"/>
        <v>0</v>
      </c>
      <c r="G26" s="196">
        <f t="shared" si="0"/>
        <v>0</v>
      </c>
      <c r="H26" s="196">
        <f t="shared" si="0"/>
        <v>0</v>
      </c>
      <c r="I26" s="196">
        <f t="shared" si="0"/>
        <v>0</v>
      </c>
      <c r="J26" s="196">
        <f t="shared" si="0"/>
        <v>0</v>
      </c>
      <c r="K26" s="171"/>
    </row>
    <row r="27" spans="1:15" ht="25.5" customHeight="1">
      <c r="A27" s="166"/>
      <c r="B27" s="216"/>
      <c r="C27" s="219"/>
      <c r="D27" s="219"/>
      <c r="E27" s="219"/>
      <c r="F27" s="219"/>
      <c r="G27" s="219"/>
      <c r="H27" s="219"/>
      <c r="I27" s="219"/>
      <c r="J27" s="219"/>
      <c r="K27" s="91"/>
      <c r="O27" s="79"/>
    </row>
    <row r="28" spans="1:15" ht="84.6" thickBot="1">
      <c r="A28" s="166"/>
      <c r="B28" s="333"/>
      <c r="C28" s="334"/>
      <c r="D28" s="335"/>
      <c r="E28" s="221" t="s">
        <v>225</v>
      </c>
      <c r="F28" s="221" t="s">
        <v>224</v>
      </c>
      <c r="G28" s="221" t="s">
        <v>227</v>
      </c>
      <c r="H28" s="221" t="s">
        <v>226</v>
      </c>
      <c r="I28" s="221" t="s">
        <v>229</v>
      </c>
      <c r="J28" s="221" t="s">
        <v>228</v>
      </c>
      <c r="K28" s="91"/>
      <c r="O28" s="79"/>
    </row>
    <row r="29" spans="1:15" ht="42" customHeight="1" thickBot="1">
      <c r="A29" s="166"/>
      <c r="B29" s="327" t="s">
        <v>262</v>
      </c>
      <c r="C29" s="328"/>
      <c r="D29" s="329"/>
      <c r="E29" s="197"/>
      <c r="F29" s="197"/>
      <c r="G29" s="197"/>
      <c r="H29" s="197"/>
      <c r="I29" s="197"/>
      <c r="J29" s="197"/>
      <c r="K29" s="91"/>
      <c r="O29" s="79"/>
    </row>
    <row r="30" spans="1:15" ht="42" customHeight="1" thickBot="1">
      <c r="A30" s="166"/>
      <c r="B30" s="336" t="s">
        <v>234</v>
      </c>
      <c r="C30" s="337"/>
      <c r="D30" s="338"/>
      <c r="E30" s="301" t="s">
        <v>204</v>
      </c>
      <c r="F30" s="301" t="s">
        <v>204</v>
      </c>
      <c r="G30" s="301" t="s">
        <v>205</v>
      </c>
      <c r="H30" s="301" t="s">
        <v>205</v>
      </c>
      <c r="I30" s="301" t="s">
        <v>206</v>
      </c>
      <c r="J30" s="301" t="s">
        <v>206</v>
      </c>
      <c r="K30" s="91"/>
      <c r="O30" s="79"/>
    </row>
    <row r="31" spans="1:15" ht="42" customHeight="1" thickBot="1">
      <c r="A31" s="166"/>
      <c r="B31" s="327" t="s">
        <v>263</v>
      </c>
      <c r="C31" s="328"/>
      <c r="D31" s="329"/>
      <c r="E31" s="200"/>
      <c r="F31" s="200"/>
      <c r="G31" s="200"/>
      <c r="H31" s="200"/>
      <c r="I31" s="200"/>
      <c r="J31" s="200"/>
      <c r="K31" s="91"/>
      <c r="O31" s="79"/>
    </row>
    <row r="32" spans="1:15" ht="42" customHeight="1" thickBot="1">
      <c r="A32" s="166"/>
      <c r="B32" s="327" t="s">
        <v>261</v>
      </c>
      <c r="C32" s="328"/>
      <c r="D32" s="329"/>
      <c r="E32" s="200"/>
      <c r="F32" s="200"/>
      <c r="G32" s="200"/>
      <c r="H32" s="200"/>
      <c r="I32" s="200"/>
      <c r="J32" s="200"/>
      <c r="K32" s="91"/>
      <c r="O32" s="79"/>
    </row>
    <row r="33" spans="1:26" ht="42" customHeight="1" thickBot="1">
      <c r="A33" s="166"/>
      <c r="B33" s="327" t="s">
        <v>309</v>
      </c>
      <c r="C33" s="328"/>
      <c r="D33" s="329"/>
      <c r="E33" s="202"/>
      <c r="F33" s="202"/>
      <c r="G33" s="202"/>
      <c r="H33" s="202"/>
      <c r="I33" s="202"/>
      <c r="J33" s="202"/>
      <c r="K33" s="91"/>
      <c r="O33" s="79"/>
    </row>
    <row r="34" spans="1:26" ht="42" customHeight="1" thickBot="1">
      <c r="A34" s="166"/>
      <c r="B34" s="327" t="s">
        <v>308</v>
      </c>
      <c r="C34" s="328"/>
      <c r="D34" s="329"/>
      <c r="E34" s="202"/>
      <c r="F34" s="202"/>
      <c r="G34" s="202"/>
      <c r="H34" s="202"/>
      <c r="I34" s="202"/>
      <c r="J34" s="202"/>
      <c r="K34" s="91"/>
      <c r="O34" s="79"/>
    </row>
    <row r="35" spans="1:26" ht="42" customHeight="1">
      <c r="A35" s="166"/>
      <c r="B35" s="341" t="s">
        <v>220</v>
      </c>
      <c r="C35" s="341"/>
      <c r="D35" s="341"/>
      <c r="E35" s="55" t="str">
        <f>IF(E29="nie","",IF(OR(E31="TRAXX E186",E31="TRAXX E388",E31="VECTRON 193"),"tak","nie"))</f>
        <v>nie</v>
      </c>
      <c r="F35" s="55" t="str">
        <f t="shared" ref="F35:J35" si="1">IF(F29="nie","",IF(OR(F31="TRAXX E186",F31="TRAXX E388",F31="VECTRON 193"),"tak","nie"))</f>
        <v>nie</v>
      </c>
      <c r="G35" s="55" t="str">
        <f t="shared" si="1"/>
        <v>nie</v>
      </c>
      <c r="H35" s="55" t="str">
        <f t="shared" si="1"/>
        <v>nie</v>
      </c>
      <c r="I35" s="55" t="str">
        <f t="shared" si="1"/>
        <v>nie</v>
      </c>
      <c r="J35" s="55" t="str">
        <f t="shared" si="1"/>
        <v>nie</v>
      </c>
      <c r="K35" s="91"/>
      <c r="O35" s="79"/>
    </row>
    <row r="36" spans="1:26" ht="25.5" customHeight="1">
      <c r="A36" s="166"/>
      <c r="B36" s="216"/>
      <c r="C36" s="219"/>
      <c r="D36" s="219"/>
      <c r="E36" s="219"/>
      <c r="F36" s="219"/>
      <c r="G36" s="219"/>
      <c r="H36" s="219"/>
      <c r="I36" s="219"/>
      <c r="J36" s="219"/>
      <c r="K36" s="91"/>
      <c r="O36" s="79"/>
    </row>
    <row r="37" spans="1:26" ht="79.95" customHeight="1">
      <c r="A37" s="166"/>
      <c r="B37" s="350" t="s">
        <v>188</v>
      </c>
      <c r="C37" s="350" t="s">
        <v>187</v>
      </c>
      <c r="D37" s="350"/>
      <c r="E37" s="192" t="s">
        <v>225</v>
      </c>
      <c r="F37" s="192" t="s">
        <v>224</v>
      </c>
      <c r="G37" s="192" t="s">
        <v>227</v>
      </c>
      <c r="H37" s="192" t="s">
        <v>226</v>
      </c>
      <c r="I37" s="192" t="s">
        <v>229</v>
      </c>
      <c r="J37" s="192" t="s">
        <v>228</v>
      </c>
      <c r="K37" s="166"/>
      <c r="L37" s="84"/>
      <c r="M37" s="84"/>
      <c r="O37" s="79"/>
    </row>
    <row r="38" spans="1:26" ht="16.2" thickBot="1">
      <c r="A38" s="166"/>
      <c r="B38" s="350"/>
      <c r="C38" s="350"/>
      <c r="D38" s="350"/>
      <c r="E38" s="193" t="s">
        <v>194</v>
      </c>
      <c r="F38" s="193" t="s">
        <v>194</v>
      </c>
      <c r="G38" s="193" t="s">
        <v>194</v>
      </c>
      <c r="H38" s="193" t="s">
        <v>194</v>
      </c>
      <c r="I38" s="193" t="s">
        <v>194</v>
      </c>
      <c r="J38" s="193" t="s">
        <v>194</v>
      </c>
      <c r="K38" s="166"/>
      <c r="L38" s="84"/>
      <c r="M38" s="84"/>
      <c r="O38" s="79"/>
    </row>
    <row r="39" spans="1:26" ht="42" customHeight="1" thickBot="1">
      <c r="A39" s="166"/>
      <c r="B39" s="222" t="s">
        <v>186</v>
      </c>
      <c r="C39" s="325" t="s">
        <v>203</v>
      </c>
      <c r="D39" s="326"/>
      <c r="E39" s="198"/>
      <c r="F39" s="198"/>
      <c r="G39" s="198"/>
      <c r="H39" s="198"/>
      <c r="I39" s="198"/>
      <c r="J39" s="198"/>
      <c r="K39" s="166"/>
      <c r="L39" s="84"/>
      <c r="M39" s="84"/>
      <c r="O39" s="79"/>
    </row>
    <row r="40" spans="1:26" ht="42" customHeight="1" thickBot="1">
      <c r="A40" s="166"/>
      <c r="B40" s="224" t="s">
        <v>202</v>
      </c>
      <c r="C40" s="330" t="s">
        <v>218</v>
      </c>
      <c r="D40" s="332"/>
      <c r="E40" s="302">
        <f>IF(E29="nie","",E39*24+E39*(1+E45)*12)</f>
        <v>0</v>
      </c>
      <c r="F40" s="302">
        <f t="shared" ref="F40:J40" si="2">IF(F29="nie","",F39*24+F39*(1+F45)*12)</f>
        <v>0</v>
      </c>
      <c r="G40" s="302">
        <f t="shared" si="2"/>
        <v>0</v>
      </c>
      <c r="H40" s="302">
        <f t="shared" si="2"/>
        <v>0</v>
      </c>
      <c r="I40" s="302">
        <f t="shared" si="2"/>
        <v>0</v>
      </c>
      <c r="J40" s="302">
        <f t="shared" si="2"/>
        <v>0</v>
      </c>
      <c r="K40" s="166"/>
      <c r="L40" s="84"/>
      <c r="M40" s="84"/>
      <c r="O40" s="79"/>
    </row>
    <row r="41" spans="1:26" ht="63.75" customHeight="1" thickBot="1">
      <c r="A41" s="225"/>
      <c r="B41" s="222" t="s">
        <v>189</v>
      </c>
      <c r="C41" s="339" t="s">
        <v>219</v>
      </c>
      <c r="D41" s="340"/>
      <c r="E41" s="198"/>
      <c r="F41" s="198"/>
      <c r="G41" s="198"/>
      <c r="H41" s="198"/>
      <c r="I41" s="198"/>
      <c r="J41" s="198"/>
      <c r="K41" s="166"/>
      <c r="L41" s="82"/>
      <c r="M41" s="82"/>
      <c r="O41" s="82"/>
    </row>
    <row r="42" spans="1:26" ht="42" customHeight="1" thickBot="1">
      <c r="A42" s="225"/>
      <c r="B42" s="224" t="s">
        <v>195</v>
      </c>
      <c r="C42" s="330" t="s">
        <v>196</v>
      </c>
      <c r="D42" s="332"/>
      <c r="E42" s="302">
        <f>IF(E29="nie","",E41*100000)</f>
        <v>0</v>
      </c>
      <c r="F42" s="302">
        <f>IF(F29="nie","",F41*10000)</f>
        <v>0</v>
      </c>
      <c r="G42" s="302">
        <f>IF(G29="nie","",G41*100000)</f>
        <v>0</v>
      </c>
      <c r="H42" s="302">
        <f>IF(H29="nie","",H41*10000)</f>
        <v>0</v>
      </c>
      <c r="I42" s="302">
        <f>IF(I29="nie","",I41*100000)</f>
        <v>0</v>
      </c>
      <c r="J42" s="302">
        <f>IF(J29="nie","",J41*10000)</f>
        <v>0</v>
      </c>
      <c r="K42" s="166"/>
      <c r="L42" s="82"/>
      <c r="M42" s="82"/>
      <c r="O42" s="82"/>
    </row>
    <row r="43" spans="1:26" ht="42" customHeight="1" thickBot="1">
      <c r="A43" s="225"/>
      <c r="B43" s="226" t="s">
        <v>221</v>
      </c>
      <c r="C43" s="353" t="s">
        <v>213</v>
      </c>
      <c r="D43" s="223" t="s">
        <v>214</v>
      </c>
      <c r="E43" s="199">
        <f t="shared" ref="E43" si="3">E39*0.7</f>
        <v>0</v>
      </c>
      <c r="F43" s="199">
        <f t="shared" ref="F43:J43" si="4">F39*0.7</f>
        <v>0</v>
      </c>
      <c r="G43" s="199">
        <f t="shared" si="4"/>
        <v>0</v>
      </c>
      <c r="H43" s="199">
        <f t="shared" si="4"/>
        <v>0</v>
      </c>
      <c r="I43" s="199">
        <f t="shared" si="4"/>
        <v>0</v>
      </c>
      <c r="J43" s="199">
        <f t="shared" si="4"/>
        <v>0</v>
      </c>
      <c r="K43" s="170"/>
      <c r="L43" s="82"/>
      <c r="M43" s="82"/>
      <c r="O43" s="82"/>
    </row>
    <row r="44" spans="1:26" ht="42" customHeight="1" thickBot="1">
      <c r="A44" s="225"/>
      <c r="B44" s="226" t="s">
        <v>222</v>
      </c>
      <c r="C44" s="353"/>
      <c r="D44" s="223" t="s">
        <v>215</v>
      </c>
      <c r="E44" s="199">
        <f t="shared" ref="E44" si="5">E39*0.35</f>
        <v>0</v>
      </c>
      <c r="F44" s="199">
        <f t="shared" ref="F44:J44" si="6">F39*0.35</f>
        <v>0</v>
      </c>
      <c r="G44" s="199">
        <f t="shared" si="6"/>
        <v>0</v>
      </c>
      <c r="H44" s="199">
        <f t="shared" si="6"/>
        <v>0</v>
      </c>
      <c r="I44" s="199">
        <f t="shared" si="6"/>
        <v>0</v>
      </c>
      <c r="J44" s="199">
        <f t="shared" si="6"/>
        <v>0</v>
      </c>
      <c r="K44" s="170"/>
      <c r="L44" s="82"/>
      <c r="M44" s="82"/>
      <c r="O44" s="82"/>
    </row>
    <row r="45" spans="1:26" ht="42" customHeight="1" thickBot="1">
      <c r="A45" s="225"/>
      <c r="B45" s="222" t="s">
        <v>211</v>
      </c>
      <c r="C45" s="325" t="s">
        <v>304</v>
      </c>
      <c r="D45" s="326"/>
      <c r="E45" s="201"/>
      <c r="F45" s="201"/>
      <c r="G45" s="201"/>
      <c r="H45" s="201"/>
      <c r="I45" s="201"/>
      <c r="J45" s="201"/>
      <c r="K45" s="166"/>
      <c r="L45" s="82"/>
      <c r="M45" s="82"/>
      <c r="O45" s="82"/>
    </row>
    <row r="46" spans="1:26" s="169" customFormat="1" ht="25.5" customHeight="1">
      <c r="A46" s="225"/>
      <c r="B46" s="225"/>
      <c r="C46" s="225"/>
      <c r="D46" s="225"/>
      <c r="E46" s="225"/>
      <c r="F46" s="225"/>
      <c r="G46" s="225"/>
      <c r="H46" s="225"/>
      <c r="I46" s="225"/>
      <c r="J46" s="225"/>
      <c r="K46" s="166"/>
      <c r="L46" s="82"/>
      <c r="M46" s="82"/>
      <c r="N46" s="165"/>
      <c r="O46" s="82"/>
      <c r="P46" s="165"/>
      <c r="Q46" s="165"/>
      <c r="R46" s="165"/>
      <c r="S46" s="165"/>
      <c r="T46" s="165"/>
      <c r="U46" s="165"/>
      <c r="V46" s="165"/>
      <c r="W46" s="165"/>
      <c r="X46" s="165"/>
      <c r="Y46" s="165"/>
      <c r="Z46" s="165"/>
    </row>
    <row r="47" spans="1:26" ht="79.95" customHeight="1">
      <c r="A47" s="166"/>
      <c r="B47" s="351" t="s">
        <v>188</v>
      </c>
      <c r="C47" s="351" t="s">
        <v>187</v>
      </c>
      <c r="D47" s="351"/>
      <c r="E47" s="195" t="s">
        <v>225</v>
      </c>
      <c r="F47" s="195" t="s">
        <v>224</v>
      </c>
      <c r="G47" s="192" t="s">
        <v>227</v>
      </c>
      <c r="H47" s="192" t="s">
        <v>226</v>
      </c>
      <c r="I47" s="192" t="s">
        <v>229</v>
      </c>
      <c r="J47" s="192" t="s">
        <v>228</v>
      </c>
      <c r="K47" s="166"/>
      <c r="L47" s="84"/>
      <c r="M47" s="84"/>
      <c r="O47" s="79"/>
    </row>
    <row r="48" spans="1:26" ht="21" customHeight="1" thickBot="1">
      <c r="A48" s="166"/>
      <c r="B48" s="352"/>
      <c r="C48" s="352"/>
      <c r="D48" s="352"/>
      <c r="E48" s="194" t="s">
        <v>194</v>
      </c>
      <c r="F48" s="194" t="s">
        <v>194</v>
      </c>
      <c r="G48" s="194" t="s">
        <v>194</v>
      </c>
      <c r="H48" s="194" t="s">
        <v>194</v>
      </c>
      <c r="I48" s="194" t="s">
        <v>194</v>
      </c>
      <c r="J48" s="194" t="s">
        <v>194</v>
      </c>
      <c r="K48" s="166"/>
      <c r="L48" s="84"/>
      <c r="M48" s="84"/>
      <c r="O48" s="79"/>
    </row>
    <row r="49" spans="1:15" ht="42" customHeight="1" thickBot="1">
      <c r="A49" s="225"/>
      <c r="B49" s="227" t="s">
        <v>70</v>
      </c>
      <c r="C49" s="344" t="s">
        <v>190</v>
      </c>
      <c r="D49" s="345"/>
      <c r="E49" s="199"/>
      <c r="F49" s="199"/>
      <c r="G49" s="199"/>
      <c r="H49" s="199"/>
      <c r="I49" s="199"/>
      <c r="J49" s="199"/>
      <c r="K49" s="228"/>
      <c r="L49" s="82"/>
      <c r="M49" s="82"/>
      <c r="O49" s="82"/>
    </row>
    <row r="50" spans="1:15" ht="42" customHeight="1" thickBot="1">
      <c r="A50" s="225"/>
      <c r="B50" s="227" t="s">
        <v>69</v>
      </c>
      <c r="C50" s="344" t="s">
        <v>191</v>
      </c>
      <c r="D50" s="345"/>
      <c r="E50" s="199"/>
      <c r="F50" s="199"/>
      <c r="G50" s="199"/>
      <c r="H50" s="199"/>
      <c r="I50" s="199"/>
      <c r="J50" s="199"/>
      <c r="K50" s="170"/>
      <c r="L50" s="82"/>
      <c r="M50" s="82"/>
      <c r="O50" s="82"/>
    </row>
    <row r="51" spans="1:15" ht="42" customHeight="1" thickBot="1">
      <c r="A51" s="225"/>
      <c r="B51" s="227" t="s">
        <v>200</v>
      </c>
      <c r="C51" s="344" t="s">
        <v>255</v>
      </c>
      <c r="D51" s="345"/>
      <c r="E51" s="246"/>
      <c r="F51" s="246"/>
      <c r="G51" s="246"/>
      <c r="H51" s="246"/>
      <c r="I51" s="246"/>
      <c r="J51" s="246"/>
      <c r="K51" s="166"/>
      <c r="L51" s="82"/>
      <c r="M51" s="82"/>
      <c r="O51" s="82"/>
    </row>
    <row r="52" spans="1:15" ht="42" customHeight="1" thickBot="1">
      <c r="A52" s="225"/>
      <c r="B52" s="227" t="s">
        <v>211</v>
      </c>
      <c r="C52" s="344" t="s">
        <v>210</v>
      </c>
      <c r="D52" s="345"/>
      <c r="E52" s="199"/>
      <c r="F52" s="199"/>
      <c r="G52" s="199"/>
      <c r="H52" s="199"/>
      <c r="I52" s="199"/>
      <c r="J52" s="199"/>
      <c r="K52" s="170"/>
      <c r="L52" s="82"/>
      <c r="M52" s="82"/>
      <c r="O52" s="82"/>
    </row>
    <row r="53" spans="1:15" ht="42" customHeight="1" thickBot="1">
      <c r="A53" s="225"/>
      <c r="B53" s="227" t="s">
        <v>211</v>
      </c>
      <c r="C53" s="344" t="s">
        <v>285</v>
      </c>
      <c r="D53" s="345"/>
      <c r="E53" s="199"/>
      <c r="F53" s="199"/>
      <c r="G53" s="199"/>
      <c r="H53" s="199"/>
      <c r="I53" s="199"/>
      <c r="J53" s="199"/>
      <c r="K53" s="170"/>
      <c r="L53" s="82"/>
      <c r="M53" s="82"/>
      <c r="O53" s="82"/>
    </row>
    <row r="54" spans="1:15" ht="25.5" customHeight="1">
      <c r="A54" s="166"/>
      <c r="B54" s="225"/>
      <c r="C54" s="229"/>
      <c r="D54" s="229"/>
      <c r="E54" s="230"/>
      <c r="F54" s="230"/>
      <c r="G54" s="230"/>
      <c r="H54" s="230"/>
      <c r="I54" s="230"/>
      <c r="J54" s="230"/>
      <c r="K54" s="63"/>
      <c r="L54" s="82"/>
      <c r="M54" s="82"/>
      <c r="O54" s="82"/>
    </row>
    <row r="55" spans="1:15" ht="21">
      <c r="A55" s="166"/>
      <c r="B55" s="343" t="s">
        <v>201</v>
      </c>
      <c r="C55" s="343"/>
      <c r="D55" s="343"/>
      <c r="E55" s="343"/>
      <c r="F55" s="343"/>
      <c r="G55" s="343"/>
      <c r="H55" s="343"/>
      <c r="I55" s="343"/>
      <c r="J55" s="231"/>
      <c r="K55" s="91"/>
      <c r="L55" s="91"/>
      <c r="M55" s="91"/>
    </row>
    <row r="56" spans="1:15" ht="25.5" customHeight="1">
      <c r="A56" s="166"/>
      <c r="B56" s="166"/>
      <c r="C56" s="166"/>
      <c r="D56" s="166"/>
      <c r="K56" s="91"/>
      <c r="L56" s="91"/>
      <c r="M56" s="91"/>
    </row>
    <row r="57" spans="1:15" ht="26.25" customHeight="1">
      <c r="A57" s="166"/>
      <c r="B57" s="347" t="s">
        <v>280</v>
      </c>
      <c r="C57" s="347"/>
      <c r="D57" s="347"/>
      <c r="E57" s="347"/>
      <c r="F57" s="347"/>
      <c r="G57" s="347"/>
      <c r="H57" s="347"/>
      <c r="I57" s="347"/>
      <c r="J57" s="347"/>
      <c r="K57" s="170"/>
    </row>
    <row r="58" spans="1:15" ht="26.25" customHeight="1">
      <c r="A58" s="166"/>
      <c r="B58" s="349" t="s">
        <v>265</v>
      </c>
      <c r="C58" s="349"/>
      <c r="D58" s="349"/>
      <c r="E58" s="349"/>
      <c r="F58" s="349"/>
      <c r="G58" s="349"/>
      <c r="H58" s="349"/>
      <c r="I58" s="349"/>
      <c r="J58" s="349"/>
      <c r="K58" s="170"/>
    </row>
    <row r="59" spans="1:15" ht="26.25" customHeight="1">
      <c r="A59" s="166"/>
      <c r="B59" s="348" t="s">
        <v>264</v>
      </c>
      <c r="C59" s="348"/>
      <c r="D59" s="348"/>
      <c r="E59" s="348"/>
      <c r="F59" s="348"/>
      <c r="G59" s="348"/>
      <c r="H59" s="348"/>
      <c r="I59" s="348"/>
      <c r="J59" s="348"/>
      <c r="K59" s="170"/>
    </row>
    <row r="60" spans="1:15" ht="21.6" customHeight="1">
      <c r="A60" s="166"/>
      <c r="C60" s="203"/>
      <c r="D60" s="232"/>
      <c r="K60" s="170"/>
    </row>
    <row r="61" spans="1:15" ht="39.6" customHeight="1">
      <c r="A61" s="166"/>
      <c r="B61" s="216"/>
      <c r="E61" s="165"/>
      <c r="F61" s="233"/>
      <c r="G61" s="165"/>
      <c r="H61" s="346" t="s">
        <v>192</v>
      </c>
      <c r="I61" s="346"/>
      <c r="J61" s="346"/>
      <c r="K61" s="170"/>
    </row>
    <row r="62" spans="1:15" ht="18">
      <c r="A62" s="166"/>
      <c r="B62" s="216"/>
      <c r="E62" s="165"/>
      <c r="F62" s="234"/>
      <c r="G62" s="234"/>
      <c r="H62" s="342" t="s">
        <v>112</v>
      </c>
      <c r="I62" s="342"/>
      <c r="J62" s="342"/>
      <c r="K62" s="170"/>
    </row>
    <row r="63" spans="1:15">
      <c r="A63" s="166"/>
      <c r="B63" s="216"/>
      <c r="K63" s="170"/>
    </row>
    <row r="64" spans="1:15" ht="18">
      <c r="A64" s="166"/>
      <c r="B64" s="216"/>
      <c r="E64" s="235"/>
      <c r="F64" s="235"/>
      <c r="G64" s="235"/>
      <c r="H64" s="235"/>
      <c r="I64" s="235"/>
      <c r="J64" s="235"/>
      <c r="K64" s="170"/>
    </row>
  </sheetData>
  <mergeCells count="34">
    <mergeCell ref="C37:D38"/>
    <mergeCell ref="C39:D39"/>
    <mergeCell ref="C40:D40"/>
    <mergeCell ref="B37:B38"/>
    <mergeCell ref="B47:B48"/>
    <mergeCell ref="C47:D48"/>
    <mergeCell ref="C43:C44"/>
    <mergeCell ref="H62:J62"/>
    <mergeCell ref="B55:I55"/>
    <mergeCell ref="C50:D50"/>
    <mergeCell ref="C49:D49"/>
    <mergeCell ref="H61:J61"/>
    <mergeCell ref="C51:D51"/>
    <mergeCell ref="C53:D53"/>
    <mergeCell ref="C52:D52"/>
    <mergeCell ref="B57:J57"/>
    <mergeCell ref="B59:J59"/>
    <mergeCell ref="B58:J58"/>
    <mergeCell ref="B4:J4"/>
    <mergeCell ref="B6:J6"/>
    <mergeCell ref="B7:J7"/>
    <mergeCell ref="B21:J21"/>
    <mergeCell ref="C45:D45"/>
    <mergeCell ref="B31:D31"/>
    <mergeCell ref="B26:D26"/>
    <mergeCell ref="B28:D28"/>
    <mergeCell ref="B30:D30"/>
    <mergeCell ref="B29:D29"/>
    <mergeCell ref="B32:D32"/>
    <mergeCell ref="B34:D34"/>
    <mergeCell ref="B33:D33"/>
    <mergeCell ref="C42:D42"/>
    <mergeCell ref="C41:D41"/>
    <mergeCell ref="B35:D35"/>
  </mergeCells>
  <phoneticPr fontId="62" type="noConversion"/>
  <conditionalFormatting sqref="E26:J26 E31:J34 E39:J45 E49:J53">
    <cfRule type="expression" dxfId="5" priority="2">
      <formula>E$29="nie"</formula>
    </cfRule>
  </conditionalFormatting>
  <conditionalFormatting sqref="E32:J32">
    <cfRule type="expression" dxfId="4" priority="1">
      <formula>E$31&lt;&gt;"inny model"</formula>
    </cfRule>
  </conditionalFormatting>
  <dataValidations count="5">
    <dataValidation type="list" allowBlank="1" showInputMessage="1" showErrorMessage="1" errorTitle="Wprowadzono inny model" error="Proszę wybrać model z listy." sqref="E31:J31" xr:uid="{ED378A6B-641C-4BFC-9182-2AE49230F301}">
      <formula1>"TRAXX E186,TRAXX E388,VECTRON 193,inny model"</formula1>
    </dataValidation>
    <dataValidation errorStyle="information" allowBlank="1" showInputMessage="1" showErrorMessage="1" errorTitle="Wprowadzono inny model" error="Wprowadzono inny model niż preferowany." sqref="E32:J32 E35:J35" xr:uid="{9D18B67A-6B8F-4EB3-AD64-CDF66124B49F}"/>
    <dataValidation type="list" allowBlank="1" showInputMessage="1" showErrorMessage="1" sqref="E29:J29" xr:uid="{E1DE5B83-5544-4B9E-B464-9895F631A46F}">
      <formula1>"tak,nie"</formula1>
    </dataValidation>
    <dataValidation type="whole" allowBlank="1" showInputMessage="1" showErrorMessage="1" errorTitle="Rok produkcji niezgodny" error="Rok produkcji lokomotywy nie może być wcześniejszy niż 2009." sqref="E33:J34" xr:uid="{61F79737-E540-4CC4-969F-6919096F4882}">
      <formula1>2009</formula1>
      <formula2>2026</formula2>
    </dataValidation>
    <dataValidation type="decimal" allowBlank="1" showInputMessage="1" showErrorMessage="1" errorTitle="Waloryzacja niezgodna" error="Waloryzacja po 2 latach nie może przekraczać 2%" sqref="E45:J45" xr:uid="{E684E480-A7B3-4B60-B0B1-349F980229C9}">
      <formula1>0</formula1>
      <formula2>0.02</formula2>
    </dataValidation>
  </dataValidations>
  <pageMargins left="0.23622047244094491" right="3.937007874015748E-2" top="0.74803149606299213" bottom="0.74803149606299213" header="0.31496062992125984" footer="0.31496062992125984"/>
  <pageSetup paperSize="9"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980D-93FF-41E5-B54F-C2437DF17E06}">
  <sheetPr>
    <pageSetUpPr fitToPage="1"/>
  </sheetPr>
  <dimension ref="A1:Z66"/>
  <sheetViews>
    <sheetView showGridLines="0" view="pageBreakPreview" zoomScale="60" zoomScaleNormal="55" zoomScalePageLayoutView="60" workbookViewId="0">
      <selection activeCell="B31" sqref="B31:D31"/>
    </sheetView>
  </sheetViews>
  <sheetFormatPr defaultColWidth="8.69921875" defaultRowHeight="15.6"/>
  <cols>
    <col min="1" max="1" width="4.5" style="165" customWidth="1"/>
    <col min="2" max="2" width="15.19921875" style="167" customWidth="1"/>
    <col min="3" max="3" width="62.69921875" style="170" customWidth="1"/>
    <col min="4" max="4" width="38.09765625" style="170" customWidth="1"/>
    <col min="5" max="10" width="30.59765625" style="166" customWidth="1"/>
    <col min="11" max="11" width="4.5" style="168" customWidth="1"/>
    <col min="12" max="12" width="16.09765625" style="79" customWidth="1"/>
    <col min="13" max="13" width="11" style="79" customWidth="1"/>
    <col min="14" max="14" width="12" style="165" customWidth="1"/>
    <col min="15" max="15" width="11.09765625" style="165" customWidth="1"/>
    <col min="16" max="16384" width="8.69921875" style="165"/>
  </cols>
  <sheetData>
    <row r="1" spans="1:11" ht="17.399999999999999">
      <c r="A1" s="166"/>
      <c r="B1" s="203"/>
      <c r="C1" s="204"/>
      <c r="D1" s="204"/>
      <c r="K1" s="205"/>
    </row>
    <row r="2" spans="1:11" ht="24.6" customHeight="1">
      <c r="A2" s="166"/>
      <c r="B2" s="206" t="s">
        <v>197</v>
      </c>
      <c r="C2" s="206"/>
      <c r="D2" s="207"/>
      <c r="E2" s="100"/>
      <c r="F2" s="100"/>
      <c r="G2" s="100"/>
      <c r="H2" s="100"/>
      <c r="J2" s="208" t="s">
        <v>289</v>
      </c>
      <c r="K2" s="170"/>
    </row>
    <row r="3" spans="1:11" ht="12.75" customHeight="1">
      <c r="A3" s="166"/>
      <c r="B3" s="207"/>
      <c r="C3" s="207"/>
      <c r="D3" s="207"/>
      <c r="K3" s="209"/>
    </row>
    <row r="4" spans="1:11" ht="54" customHeight="1">
      <c r="A4" s="166"/>
      <c r="B4" s="321" t="s">
        <v>212</v>
      </c>
      <c r="C4" s="321"/>
      <c r="D4" s="321"/>
      <c r="E4" s="321"/>
      <c r="F4" s="321"/>
      <c r="G4" s="321"/>
      <c r="H4" s="321"/>
      <c r="I4" s="321"/>
      <c r="J4" s="321"/>
      <c r="K4" s="209"/>
    </row>
    <row r="5" spans="1:11" ht="39" customHeight="1">
      <c r="A5" s="166"/>
      <c r="B5" s="207"/>
      <c r="C5" s="207"/>
      <c r="D5" s="207"/>
      <c r="E5" s="209"/>
      <c r="F5" s="209"/>
      <c r="G5" s="209"/>
      <c r="H5" s="209"/>
      <c r="I5" s="209"/>
      <c r="J5" s="209"/>
      <c r="K5" s="209"/>
    </row>
    <row r="6" spans="1:11" ht="44.25" customHeight="1">
      <c r="A6" s="166"/>
      <c r="B6" s="322" t="s">
        <v>184</v>
      </c>
      <c r="C6" s="322"/>
      <c r="D6" s="322"/>
      <c r="E6" s="322"/>
      <c r="F6" s="322"/>
      <c r="G6" s="322"/>
      <c r="H6" s="322"/>
      <c r="I6" s="322"/>
      <c r="J6" s="322"/>
      <c r="K6" s="209"/>
    </row>
    <row r="7" spans="1:11" ht="32.25" customHeight="1">
      <c r="A7" s="166"/>
      <c r="B7" s="323" t="s">
        <v>256</v>
      </c>
      <c r="C7" s="323"/>
      <c r="D7" s="323"/>
      <c r="E7" s="323"/>
      <c r="F7" s="323"/>
      <c r="G7" s="323"/>
      <c r="H7" s="323"/>
      <c r="I7" s="323"/>
      <c r="J7" s="323"/>
      <c r="K7" s="210"/>
    </row>
    <row r="8" spans="1:11" ht="34.200000000000003" customHeight="1">
      <c r="A8" s="166"/>
      <c r="B8" s="211" t="s">
        <v>152</v>
      </c>
      <c r="E8" s="209"/>
      <c r="F8" s="209"/>
      <c r="G8" s="209"/>
      <c r="H8" s="209"/>
      <c r="I8" s="209"/>
      <c r="J8" s="209"/>
      <c r="K8" s="210"/>
    </row>
    <row r="9" spans="1:11" ht="33.6" customHeight="1">
      <c r="A9" s="166"/>
      <c r="B9" s="212" t="s">
        <v>270</v>
      </c>
      <c r="E9" s="209"/>
      <c r="F9" s="209"/>
      <c r="G9" s="209"/>
      <c r="H9" s="209"/>
      <c r="I9" s="209"/>
      <c r="J9" s="209"/>
      <c r="K9" s="210"/>
    </row>
    <row r="10" spans="1:11" ht="20.399999999999999">
      <c r="A10" s="166"/>
      <c r="B10" s="213" t="s">
        <v>231</v>
      </c>
      <c r="C10" s="166"/>
      <c r="D10" s="166"/>
      <c r="E10" s="209"/>
      <c r="F10" s="209"/>
      <c r="G10" s="209"/>
      <c r="H10" s="209"/>
      <c r="I10" s="209"/>
      <c r="J10" s="209"/>
      <c r="K10" s="210"/>
    </row>
    <row r="11" spans="1:11" ht="34.200000000000003" customHeight="1">
      <c r="A11" s="166"/>
      <c r="B11" s="211" t="s">
        <v>185</v>
      </c>
      <c r="C11" s="166"/>
      <c r="D11" s="166"/>
      <c r="E11" s="209"/>
      <c r="F11" s="209"/>
      <c r="G11" s="209"/>
      <c r="H11" s="209"/>
      <c r="I11" s="209"/>
      <c r="J11" s="209"/>
      <c r="K11" s="210"/>
    </row>
    <row r="12" spans="1:11" ht="33.6" customHeight="1">
      <c r="A12" s="166"/>
      <c r="B12" s="214" t="s">
        <v>271</v>
      </c>
      <c r="C12" s="166"/>
      <c r="D12" s="166"/>
      <c r="E12" s="209"/>
      <c r="F12" s="209"/>
      <c r="G12" s="209"/>
      <c r="H12" s="209"/>
      <c r="I12" s="209"/>
      <c r="J12" s="209"/>
      <c r="K12" s="210"/>
    </row>
    <row r="13" spans="1:11" ht="20.399999999999999">
      <c r="A13" s="166"/>
      <c r="B13" s="213" t="s">
        <v>230</v>
      </c>
      <c r="C13" s="166"/>
      <c r="D13" s="166"/>
      <c r="E13" s="209"/>
      <c r="F13" s="209"/>
      <c r="G13" s="209"/>
      <c r="H13" s="209"/>
      <c r="I13" s="209"/>
      <c r="J13" s="209"/>
      <c r="K13" s="210"/>
    </row>
    <row r="14" spans="1:11" ht="34.200000000000003" customHeight="1">
      <c r="A14" s="166"/>
      <c r="B14" s="211" t="s">
        <v>185</v>
      </c>
      <c r="C14" s="166"/>
      <c r="D14" s="166"/>
      <c r="E14" s="209"/>
      <c r="F14" s="209"/>
      <c r="G14" s="209"/>
      <c r="H14" s="209"/>
      <c r="I14" s="209"/>
      <c r="J14" s="209"/>
      <c r="K14" s="210"/>
    </row>
    <row r="15" spans="1:11" ht="33.6" customHeight="1">
      <c r="A15" s="166"/>
      <c r="B15" s="214" t="s">
        <v>272</v>
      </c>
      <c r="E15" s="209"/>
      <c r="F15" s="209"/>
      <c r="G15" s="209"/>
      <c r="H15" s="209"/>
      <c r="I15" s="209"/>
      <c r="J15" s="209"/>
      <c r="K15" s="210"/>
    </row>
    <row r="16" spans="1:11" ht="20.399999999999999">
      <c r="A16" s="166"/>
      <c r="B16" s="213" t="s">
        <v>233</v>
      </c>
      <c r="C16" s="166"/>
      <c r="D16" s="166"/>
      <c r="E16" s="209"/>
      <c r="F16" s="209"/>
      <c r="G16" s="209"/>
      <c r="H16" s="209"/>
      <c r="I16" s="209"/>
      <c r="J16" s="209"/>
      <c r="K16" s="210"/>
    </row>
    <row r="17" spans="1:15" ht="34.200000000000003" customHeight="1">
      <c r="A17" s="166"/>
      <c r="B17" s="211" t="s">
        <v>185</v>
      </c>
      <c r="C17" s="166"/>
      <c r="D17" s="166"/>
      <c r="E17" s="209"/>
      <c r="F17" s="209"/>
      <c r="G17" s="209"/>
      <c r="H17" s="209"/>
      <c r="I17" s="209"/>
      <c r="J17" s="209"/>
      <c r="K17" s="210"/>
    </row>
    <row r="18" spans="1:15" ht="33.6" customHeight="1">
      <c r="A18" s="166"/>
      <c r="B18" s="214" t="s">
        <v>273</v>
      </c>
      <c r="E18" s="209"/>
      <c r="F18" s="209"/>
      <c r="G18" s="209"/>
      <c r="H18" s="209"/>
      <c r="I18" s="209"/>
      <c r="J18" s="209"/>
      <c r="K18" s="210"/>
    </row>
    <row r="19" spans="1:15" ht="20.399999999999999">
      <c r="A19" s="166"/>
      <c r="B19" s="213" t="s">
        <v>232</v>
      </c>
      <c r="C19" s="166"/>
      <c r="D19" s="166"/>
      <c r="E19" s="209"/>
      <c r="F19" s="209"/>
      <c r="G19" s="209"/>
      <c r="H19" s="209"/>
      <c r="I19" s="209"/>
      <c r="J19" s="209"/>
      <c r="K19" s="210"/>
    </row>
    <row r="20" spans="1:15" ht="27" customHeight="1">
      <c r="A20" s="166"/>
      <c r="B20" s="215"/>
      <c r="C20" s="211"/>
      <c r="D20" s="211"/>
      <c r="E20" s="209"/>
      <c r="F20" s="209"/>
      <c r="G20" s="209"/>
      <c r="H20" s="209"/>
      <c r="I20" s="209"/>
      <c r="J20" s="209"/>
      <c r="K20" s="210"/>
    </row>
    <row r="21" spans="1:15" ht="25.5" customHeight="1">
      <c r="A21" s="166"/>
      <c r="B21" s="324" t="s">
        <v>125</v>
      </c>
      <c r="C21" s="324"/>
      <c r="D21" s="324"/>
      <c r="E21" s="324"/>
      <c r="F21" s="324"/>
      <c r="G21" s="324"/>
      <c r="H21" s="324"/>
      <c r="I21" s="324"/>
      <c r="J21" s="324"/>
      <c r="K21" s="170"/>
    </row>
    <row r="22" spans="1:15" ht="15.75" customHeight="1">
      <c r="A22" s="166"/>
      <c r="C22" s="217"/>
      <c r="D22" s="217"/>
      <c r="E22" s="165"/>
      <c r="F22" s="165"/>
      <c r="G22" s="165"/>
      <c r="H22" s="165"/>
      <c r="I22" s="165"/>
      <c r="J22" s="165"/>
      <c r="K22" s="63"/>
    </row>
    <row r="23" spans="1:15" ht="84">
      <c r="A23" s="166"/>
      <c r="C23" s="217"/>
      <c r="D23" s="217"/>
      <c r="E23" s="218" t="s">
        <v>225</v>
      </c>
      <c r="F23" s="218" t="s">
        <v>224</v>
      </c>
      <c r="G23" s="218" t="s">
        <v>227</v>
      </c>
      <c r="H23" s="218" t="s">
        <v>226</v>
      </c>
      <c r="I23" s="218" t="s">
        <v>229</v>
      </c>
      <c r="J23" s="218" t="s">
        <v>228</v>
      </c>
      <c r="K23" s="63"/>
    </row>
    <row r="24" spans="1:15" ht="25.5" customHeight="1">
      <c r="A24" s="166"/>
      <c r="C24" s="217"/>
      <c r="D24" s="217"/>
      <c r="E24" s="271"/>
      <c r="F24" s="271"/>
      <c r="G24" s="271"/>
      <c r="H24" s="271"/>
      <c r="I24" s="271"/>
      <c r="J24" s="271"/>
      <c r="K24" s="63"/>
    </row>
    <row r="25" spans="1:15" ht="42" customHeight="1" thickBot="1">
      <c r="A25" s="166"/>
      <c r="B25" s="216"/>
      <c r="C25" s="217"/>
      <c r="D25" s="217"/>
      <c r="E25" s="220" t="s">
        <v>207</v>
      </c>
      <c r="F25" s="220" t="s">
        <v>207</v>
      </c>
      <c r="G25" s="220" t="s">
        <v>208</v>
      </c>
      <c r="H25" s="220" t="s">
        <v>208</v>
      </c>
      <c r="I25" s="220" t="s">
        <v>209</v>
      </c>
      <c r="J25" s="220" t="s">
        <v>209</v>
      </c>
      <c r="K25" s="63"/>
    </row>
    <row r="26" spans="1:15" ht="42" customHeight="1" thickBot="1">
      <c r="A26" s="166"/>
      <c r="B26" s="330" t="s">
        <v>100</v>
      </c>
      <c r="C26" s="331"/>
      <c r="D26" s="332"/>
      <c r="E26" s="196">
        <f>IF(E29="nie","",IF(E35="tak",0.92,1)*E40+E42+E43+E44+E45)</f>
        <v>0</v>
      </c>
      <c r="F26" s="196">
        <f t="shared" ref="F26:I26" si="0">IF(F29="nie","",IF(F35="tak",0.92,1)*F40+F42+F43+F44+F45)</f>
        <v>0</v>
      </c>
      <c r="G26" s="196">
        <f>IF(G29="nie","",IF(G35="tak",0.92,1)*G40+G42+G43+G44+G45)</f>
        <v>0</v>
      </c>
      <c r="H26" s="196">
        <f t="shared" si="0"/>
        <v>0</v>
      </c>
      <c r="I26" s="196">
        <f t="shared" si="0"/>
        <v>0</v>
      </c>
      <c r="J26" s="196">
        <f>IF(J29="nie","",IF(J35="tak",0.92,1)*J40+J42+J43+J44+J45)</f>
        <v>0</v>
      </c>
      <c r="K26" s="171"/>
    </row>
    <row r="27" spans="1:15" ht="25.5" customHeight="1">
      <c r="A27" s="166"/>
      <c r="B27" s="216"/>
      <c r="C27" s="219"/>
      <c r="D27" s="219"/>
      <c r="E27" s="219"/>
      <c r="F27" s="219"/>
      <c r="G27" s="219"/>
      <c r="H27" s="219"/>
      <c r="I27" s="219"/>
      <c r="J27" s="219"/>
      <c r="K27" s="91"/>
      <c r="O27" s="79"/>
    </row>
    <row r="28" spans="1:15" ht="84.6" thickBot="1">
      <c r="A28" s="166"/>
      <c r="B28" s="333"/>
      <c r="C28" s="334"/>
      <c r="D28" s="335"/>
      <c r="E28" s="221" t="s">
        <v>284</v>
      </c>
      <c r="F28" s="221" t="s">
        <v>224</v>
      </c>
      <c r="G28" s="221" t="s">
        <v>227</v>
      </c>
      <c r="H28" s="221" t="s">
        <v>226</v>
      </c>
      <c r="I28" s="221" t="s">
        <v>229</v>
      </c>
      <c r="J28" s="221" t="s">
        <v>228</v>
      </c>
      <c r="K28" s="91"/>
      <c r="O28" s="79"/>
    </row>
    <row r="29" spans="1:15" ht="42" customHeight="1" thickBot="1">
      <c r="A29" s="166"/>
      <c r="B29" s="327" t="s">
        <v>262</v>
      </c>
      <c r="C29" s="328"/>
      <c r="D29" s="329"/>
      <c r="E29" s="197"/>
      <c r="F29" s="197"/>
      <c r="G29" s="197"/>
      <c r="H29" s="197"/>
      <c r="I29" s="197"/>
      <c r="J29" s="197"/>
      <c r="K29" s="91"/>
      <c r="O29" s="79"/>
    </row>
    <row r="30" spans="1:15" ht="42" customHeight="1" thickBot="1">
      <c r="A30" s="166"/>
      <c r="B30" s="336" t="s">
        <v>234</v>
      </c>
      <c r="C30" s="337"/>
      <c r="D30" s="338"/>
      <c r="E30" s="301" t="s">
        <v>204</v>
      </c>
      <c r="F30" s="301" t="s">
        <v>204</v>
      </c>
      <c r="G30" s="301" t="s">
        <v>205</v>
      </c>
      <c r="H30" s="301" t="s">
        <v>205</v>
      </c>
      <c r="I30" s="301" t="s">
        <v>206</v>
      </c>
      <c r="J30" s="301" t="s">
        <v>206</v>
      </c>
      <c r="K30" s="91"/>
      <c r="O30" s="79"/>
    </row>
    <row r="31" spans="1:15" ht="42" customHeight="1" thickBot="1">
      <c r="A31" s="166"/>
      <c r="B31" s="327" t="s">
        <v>263</v>
      </c>
      <c r="C31" s="328"/>
      <c r="D31" s="329"/>
      <c r="E31" s="200"/>
      <c r="F31" s="200"/>
      <c r="G31" s="200"/>
      <c r="H31" s="200"/>
      <c r="I31" s="200"/>
      <c r="J31" s="200"/>
      <c r="K31" s="91"/>
      <c r="O31" s="79"/>
    </row>
    <row r="32" spans="1:15" ht="42" customHeight="1" thickBot="1">
      <c r="A32" s="166"/>
      <c r="B32" s="327" t="s">
        <v>261</v>
      </c>
      <c r="C32" s="328"/>
      <c r="D32" s="329"/>
      <c r="E32" s="200"/>
      <c r="F32" s="200"/>
      <c r="G32" s="200"/>
      <c r="H32" s="200"/>
      <c r="I32" s="200"/>
      <c r="J32" s="200"/>
      <c r="K32" s="91"/>
      <c r="O32" s="79"/>
    </row>
    <row r="33" spans="1:26" ht="42" customHeight="1" thickBot="1">
      <c r="A33" s="166"/>
      <c r="B33" s="327" t="s">
        <v>309</v>
      </c>
      <c r="C33" s="328"/>
      <c r="D33" s="329"/>
      <c r="E33" s="202"/>
      <c r="F33" s="202"/>
      <c r="G33" s="202"/>
      <c r="H33" s="202"/>
      <c r="I33" s="202"/>
      <c r="J33" s="202"/>
      <c r="K33" s="91"/>
      <c r="O33" s="79"/>
    </row>
    <row r="34" spans="1:26" ht="42" customHeight="1" thickBot="1">
      <c r="A34" s="166"/>
      <c r="B34" s="327" t="s">
        <v>308</v>
      </c>
      <c r="C34" s="328"/>
      <c r="D34" s="329"/>
      <c r="E34" s="202"/>
      <c r="F34" s="202"/>
      <c r="G34" s="202"/>
      <c r="H34" s="202"/>
      <c r="I34" s="202"/>
      <c r="J34" s="202"/>
      <c r="K34" s="91"/>
      <c r="O34" s="79"/>
    </row>
    <row r="35" spans="1:26" ht="42" customHeight="1">
      <c r="A35" s="166"/>
      <c r="B35" s="341" t="s">
        <v>220</v>
      </c>
      <c r="C35" s="341"/>
      <c r="D35" s="341"/>
      <c r="E35" s="55" t="str">
        <f>IF(E29="nie","",IF(OR(E31="TRAXX E186",E31="TRAXX E388",E31="VECTRON 193"),"tak","nie"))</f>
        <v>nie</v>
      </c>
      <c r="F35" s="55" t="str">
        <f t="shared" ref="F35:J35" si="1">IF(F29="nie","",IF(OR(F31="TRAXX E186",F31="TRAXX E388",F31="VECTRON 193"),"tak","nie"))</f>
        <v>nie</v>
      </c>
      <c r="G35" s="55" t="str">
        <f t="shared" si="1"/>
        <v>nie</v>
      </c>
      <c r="H35" s="55" t="str">
        <f t="shared" si="1"/>
        <v>nie</v>
      </c>
      <c r="I35" s="55" t="str">
        <f t="shared" si="1"/>
        <v>nie</v>
      </c>
      <c r="J35" s="55" t="str">
        <f t="shared" si="1"/>
        <v>nie</v>
      </c>
      <c r="K35" s="91"/>
      <c r="O35" s="79"/>
    </row>
    <row r="36" spans="1:26" ht="25.5" customHeight="1">
      <c r="A36" s="166"/>
      <c r="B36" s="216"/>
      <c r="C36" s="219"/>
      <c r="D36" s="219"/>
      <c r="E36" s="219"/>
      <c r="F36" s="219"/>
      <c r="G36" s="219"/>
      <c r="H36" s="219"/>
      <c r="I36" s="219"/>
      <c r="J36" s="219"/>
      <c r="K36" s="91"/>
      <c r="O36" s="79"/>
    </row>
    <row r="37" spans="1:26" ht="79.95" customHeight="1">
      <c r="A37" s="166"/>
      <c r="B37" s="350" t="s">
        <v>188</v>
      </c>
      <c r="C37" s="350" t="s">
        <v>187</v>
      </c>
      <c r="D37" s="350"/>
      <c r="E37" s="192" t="s">
        <v>225</v>
      </c>
      <c r="F37" s="192" t="s">
        <v>224</v>
      </c>
      <c r="G37" s="192" t="s">
        <v>227</v>
      </c>
      <c r="H37" s="192" t="s">
        <v>226</v>
      </c>
      <c r="I37" s="192" t="s">
        <v>229</v>
      </c>
      <c r="J37" s="192" t="s">
        <v>228</v>
      </c>
      <c r="K37" s="166"/>
      <c r="L37" s="84"/>
      <c r="M37" s="84"/>
      <c r="O37" s="79"/>
    </row>
    <row r="38" spans="1:26" ht="16.2" thickBot="1">
      <c r="A38" s="166"/>
      <c r="B38" s="350"/>
      <c r="C38" s="350"/>
      <c r="D38" s="350"/>
      <c r="E38" s="193" t="s">
        <v>194</v>
      </c>
      <c r="F38" s="193" t="s">
        <v>194</v>
      </c>
      <c r="G38" s="193" t="s">
        <v>194</v>
      </c>
      <c r="H38" s="193" t="s">
        <v>194</v>
      </c>
      <c r="I38" s="193" t="s">
        <v>194</v>
      </c>
      <c r="J38" s="193" t="s">
        <v>194</v>
      </c>
      <c r="K38" s="166"/>
      <c r="L38" s="84"/>
      <c r="M38" s="84"/>
      <c r="O38" s="79"/>
    </row>
    <row r="39" spans="1:26" ht="42" customHeight="1" thickBot="1">
      <c r="A39" s="166"/>
      <c r="B39" s="222" t="s">
        <v>186</v>
      </c>
      <c r="C39" s="325" t="s">
        <v>203</v>
      </c>
      <c r="D39" s="326"/>
      <c r="E39" s="198"/>
      <c r="F39" s="198"/>
      <c r="G39" s="198"/>
      <c r="H39" s="198"/>
      <c r="I39" s="198"/>
      <c r="J39" s="198"/>
      <c r="K39" s="166"/>
      <c r="L39" s="84"/>
      <c r="M39" s="84"/>
      <c r="O39" s="79"/>
    </row>
    <row r="40" spans="1:26" ht="42" customHeight="1" thickBot="1">
      <c r="A40" s="166"/>
      <c r="B40" s="224" t="s">
        <v>202</v>
      </c>
      <c r="C40" s="330" t="s">
        <v>254</v>
      </c>
      <c r="D40" s="332"/>
      <c r="E40" s="302">
        <f>IF(E29="nie","",E39*24+E39*(1+E46)*12+E39*(1+E46)*(1+E47)*12)</f>
        <v>0</v>
      </c>
      <c r="F40" s="302">
        <f>IF(F29="nie","",F39*24+F39*(1+F46)*12+F39*(1+F46)*(1+F47)*12)</f>
        <v>0</v>
      </c>
      <c r="G40" s="302">
        <f>IF(G29="nie","",G39*24+G39*(1+G46)*12+G39*(1+G46)*(1+G47)*12)</f>
        <v>0</v>
      </c>
      <c r="H40" s="302">
        <f t="shared" ref="H40:I40" si="2">IF(H29="nie","",H39*24+H39*(1+H46)*12+H39*(1+H46)*(1+H47)*12)</f>
        <v>0</v>
      </c>
      <c r="I40" s="302">
        <f t="shared" si="2"/>
        <v>0</v>
      </c>
      <c r="J40" s="302">
        <f>IF(J29="nie","",J39*24+J39*(1+J46)*12+J39*(1+J46)*(1+J47)*12)</f>
        <v>0</v>
      </c>
      <c r="K40" s="166"/>
      <c r="L40" s="84"/>
      <c r="M40" s="84"/>
      <c r="O40" s="79"/>
    </row>
    <row r="41" spans="1:26" ht="63.75" customHeight="1" thickBot="1">
      <c r="A41" s="225"/>
      <c r="B41" s="222" t="s">
        <v>189</v>
      </c>
      <c r="C41" s="339" t="s">
        <v>219</v>
      </c>
      <c r="D41" s="340"/>
      <c r="E41" s="198"/>
      <c r="F41" s="198"/>
      <c r="G41" s="198"/>
      <c r="H41" s="198"/>
      <c r="I41" s="198"/>
      <c r="J41" s="198"/>
      <c r="K41" s="166"/>
      <c r="L41" s="82"/>
      <c r="M41" s="82"/>
      <c r="O41" s="82"/>
    </row>
    <row r="42" spans="1:26" ht="42" customHeight="1" thickBot="1">
      <c r="A42" s="225"/>
      <c r="B42" s="224" t="s">
        <v>195</v>
      </c>
      <c r="C42" s="330" t="s">
        <v>196</v>
      </c>
      <c r="D42" s="332"/>
      <c r="E42" s="302">
        <f>IF(E29="nie","",E41*133333)</f>
        <v>0</v>
      </c>
      <c r="F42" s="302">
        <f>IF(F29="nie","",F41*13333)</f>
        <v>0</v>
      </c>
      <c r="G42" s="302">
        <f>IF(G29="nie","",G41*133333)</f>
        <v>0</v>
      </c>
      <c r="H42" s="302">
        <f>IF(H29="nie","",H41*13333)</f>
        <v>0</v>
      </c>
      <c r="I42" s="302">
        <f>IF(I29="nie","",I41*133333)</f>
        <v>0</v>
      </c>
      <c r="J42" s="302">
        <f>IF(J29="nie","",J41*13333)</f>
        <v>0</v>
      </c>
      <c r="K42" s="166"/>
      <c r="L42" s="82"/>
      <c r="M42" s="82"/>
      <c r="O42" s="82"/>
    </row>
    <row r="43" spans="1:26" ht="42" customHeight="1" thickBot="1">
      <c r="A43" s="225"/>
      <c r="B43" s="226" t="s">
        <v>221</v>
      </c>
      <c r="C43" s="353" t="s">
        <v>213</v>
      </c>
      <c r="D43" s="223" t="s">
        <v>214</v>
      </c>
      <c r="E43" s="199">
        <f>0.7*E39</f>
        <v>0</v>
      </c>
      <c r="F43" s="199">
        <f t="shared" ref="F43:J43" si="3">0.7*F39</f>
        <v>0</v>
      </c>
      <c r="G43" s="199">
        <f t="shared" si="3"/>
        <v>0</v>
      </c>
      <c r="H43" s="199">
        <f t="shared" si="3"/>
        <v>0</v>
      </c>
      <c r="I43" s="199">
        <f t="shared" si="3"/>
        <v>0</v>
      </c>
      <c r="J43" s="199">
        <f t="shared" si="3"/>
        <v>0</v>
      </c>
      <c r="K43" s="170"/>
      <c r="L43" s="280"/>
      <c r="M43" s="280"/>
      <c r="N43" s="280"/>
      <c r="O43" s="82"/>
    </row>
    <row r="44" spans="1:26" ht="42" customHeight="1" thickBot="1">
      <c r="A44" s="225"/>
      <c r="B44" s="226" t="s">
        <v>222</v>
      </c>
      <c r="C44" s="353"/>
      <c r="D44" s="223" t="s">
        <v>215</v>
      </c>
      <c r="E44" s="199">
        <f>0.35*E39</f>
        <v>0</v>
      </c>
      <c r="F44" s="199">
        <f t="shared" ref="F44:J44" si="4">0.35*F39</f>
        <v>0</v>
      </c>
      <c r="G44" s="199">
        <f t="shared" si="4"/>
        <v>0</v>
      </c>
      <c r="H44" s="199">
        <f t="shared" si="4"/>
        <v>0</v>
      </c>
      <c r="I44" s="199">
        <f t="shared" si="4"/>
        <v>0</v>
      </c>
      <c r="J44" s="199">
        <f t="shared" si="4"/>
        <v>0</v>
      </c>
      <c r="K44" s="170"/>
      <c r="L44" s="82"/>
      <c r="M44" s="82"/>
      <c r="O44" s="82"/>
    </row>
    <row r="45" spans="1:26" ht="42" customHeight="1" thickBot="1">
      <c r="A45" s="225"/>
      <c r="B45" s="226" t="s">
        <v>223</v>
      </c>
      <c r="C45" s="353"/>
      <c r="D45" s="223" t="s">
        <v>216</v>
      </c>
      <c r="E45" s="199">
        <f>0.175*E39</f>
        <v>0</v>
      </c>
      <c r="F45" s="199">
        <f t="shared" ref="F45:J45" si="5">0.175*F39</f>
        <v>0</v>
      </c>
      <c r="G45" s="199">
        <f t="shared" si="5"/>
        <v>0</v>
      </c>
      <c r="H45" s="199">
        <f t="shared" si="5"/>
        <v>0</v>
      </c>
      <c r="I45" s="199">
        <f t="shared" si="5"/>
        <v>0</v>
      </c>
      <c r="J45" s="199">
        <f t="shared" si="5"/>
        <v>0</v>
      </c>
      <c r="K45" s="170"/>
      <c r="L45" s="82"/>
      <c r="M45" s="82"/>
      <c r="O45" s="82"/>
    </row>
    <row r="46" spans="1:26" ht="42" customHeight="1" thickBot="1">
      <c r="A46" s="225"/>
      <c r="B46" s="222" t="s">
        <v>211</v>
      </c>
      <c r="C46" s="325" t="s">
        <v>304</v>
      </c>
      <c r="D46" s="326"/>
      <c r="E46" s="201"/>
      <c r="F46" s="201"/>
      <c r="G46" s="201"/>
      <c r="H46" s="201"/>
      <c r="I46" s="201"/>
      <c r="J46" s="201"/>
      <c r="K46" s="166"/>
      <c r="L46" s="82"/>
      <c r="M46" s="82"/>
      <c r="O46" s="82"/>
    </row>
    <row r="47" spans="1:26" ht="42" customHeight="1" thickBot="1">
      <c r="A47" s="225"/>
      <c r="B47" s="222" t="s">
        <v>211</v>
      </c>
      <c r="C47" s="325" t="s">
        <v>305</v>
      </c>
      <c r="D47" s="326"/>
      <c r="E47" s="201"/>
      <c r="F47" s="201"/>
      <c r="G47" s="201"/>
      <c r="H47" s="201"/>
      <c r="I47" s="201"/>
      <c r="J47" s="201"/>
      <c r="K47" s="166"/>
      <c r="L47" s="82"/>
      <c r="M47" s="82"/>
      <c r="O47" s="82"/>
    </row>
    <row r="48" spans="1:26" s="169" customFormat="1" ht="25.5" customHeight="1">
      <c r="A48" s="225"/>
      <c r="B48" s="225"/>
      <c r="C48" s="225"/>
      <c r="D48" s="225"/>
      <c r="E48" s="225"/>
      <c r="F48" s="225"/>
      <c r="G48" s="225"/>
      <c r="H48" s="225"/>
      <c r="I48" s="225"/>
      <c r="J48" s="225"/>
      <c r="K48" s="166"/>
      <c r="L48" s="82"/>
      <c r="M48" s="82"/>
      <c r="N48" s="165"/>
      <c r="O48" s="82"/>
      <c r="P48" s="165"/>
      <c r="Q48" s="165"/>
      <c r="R48" s="165"/>
      <c r="S48" s="165"/>
      <c r="T48" s="165"/>
      <c r="U48" s="165"/>
      <c r="V48" s="165"/>
      <c r="W48" s="165"/>
      <c r="X48" s="165"/>
      <c r="Y48" s="165"/>
      <c r="Z48" s="165"/>
    </row>
    <row r="49" spans="1:15" ht="79.95" customHeight="1">
      <c r="A49" s="166"/>
      <c r="B49" s="351" t="s">
        <v>188</v>
      </c>
      <c r="C49" s="351" t="s">
        <v>187</v>
      </c>
      <c r="D49" s="351"/>
      <c r="E49" s="195" t="s">
        <v>225</v>
      </c>
      <c r="F49" s="195" t="s">
        <v>224</v>
      </c>
      <c r="G49" s="192" t="s">
        <v>227</v>
      </c>
      <c r="H49" s="192" t="s">
        <v>226</v>
      </c>
      <c r="I49" s="192" t="s">
        <v>229</v>
      </c>
      <c r="J49" s="192" t="s">
        <v>228</v>
      </c>
      <c r="K49" s="166"/>
      <c r="L49" s="84"/>
      <c r="M49" s="84"/>
      <c r="O49" s="79"/>
    </row>
    <row r="50" spans="1:15" ht="21" customHeight="1" thickBot="1">
      <c r="A50" s="166"/>
      <c r="B50" s="352"/>
      <c r="C50" s="352"/>
      <c r="D50" s="352"/>
      <c r="E50" s="194" t="s">
        <v>194</v>
      </c>
      <c r="F50" s="194" t="s">
        <v>194</v>
      </c>
      <c r="G50" s="194" t="s">
        <v>194</v>
      </c>
      <c r="H50" s="194" t="s">
        <v>194</v>
      </c>
      <c r="I50" s="194" t="s">
        <v>194</v>
      </c>
      <c r="J50" s="194" t="s">
        <v>194</v>
      </c>
      <c r="K50" s="166"/>
      <c r="L50" s="84"/>
      <c r="M50" s="84"/>
      <c r="O50" s="79"/>
    </row>
    <row r="51" spans="1:15" ht="42" customHeight="1" thickBot="1">
      <c r="A51" s="225"/>
      <c r="B51" s="227" t="s">
        <v>70</v>
      </c>
      <c r="C51" s="344" t="s">
        <v>190</v>
      </c>
      <c r="D51" s="345"/>
      <c r="E51" s="199"/>
      <c r="F51" s="199"/>
      <c r="G51" s="199"/>
      <c r="H51" s="199"/>
      <c r="I51" s="199"/>
      <c r="J51" s="199"/>
      <c r="K51" s="228"/>
      <c r="L51" s="82"/>
      <c r="M51" s="82"/>
      <c r="O51" s="82"/>
    </row>
    <row r="52" spans="1:15" ht="42" customHeight="1" thickBot="1">
      <c r="A52" s="225"/>
      <c r="B52" s="227" t="s">
        <v>69</v>
      </c>
      <c r="C52" s="344" t="s">
        <v>191</v>
      </c>
      <c r="D52" s="345"/>
      <c r="E52" s="199"/>
      <c r="F52" s="199"/>
      <c r="G52" s="199"/>
      <c r="H52" s="199"/>
      <c r="I52" s="199"/>
      <c r="J52" s="199"/>
      <c r="K52" s="170"/>
      <c r="L52" s="82"/>
      <c r="M52" s="82"/>
      <c r="O52" s="82"/>
    </row>
    <row r="53" spans="1:15" ht="42" customHeight="1" thickBot="1">
      <c r="A53" s="225"/>
      <c r="B53" s="227" t="s">
        <v>200</v>
      </c>
      <c r="C53" s="344" t="s">
        <v>255</v>
      </c>
      <c r="D53" s="345"/>
      <c r="E53" s="198"/>
      <c r="F53" s="198"/>
      <c r="G53" s="198"/>
      <c r="H53" s="198"/>
      <c r="I53" s="198"/>
      <c r="J53" s="198"/>
      <c r="K53" s="166"/>
      <c r="L53" s="82"/>
      <c r="M53" s="82"/>
      <c r="O53" s="82"/>
    </row>
    <row r="54" spans="1:15" ht="42" customHeight="1" thickBot="1">
      <c r="A54" s="225"/>
      <c r="B54" s="227" t="s">
        <v>211</v>
      </c>
      <c r="C54" s="344" t="s">
        <v>210</v>
      </c>
      <c r="D54" s="345"/>
      <c r="E54" s="199"/>
      <c r="F54" s="199"/>
      <c r="G54" s="199"/>
      <c r="H54" s="199"/>
      <c r="I54" s="199"/>
      <c r="J54" s="199"/>
      <c r="K54" s="170"/>
      <c r="L54" s="82"/>
      <c r="M54" s="82"/>
      <c r="O54" s="82"/>
    </row>
    <row r="55" spans="1:15" ht="42" customHeight="1" thickBot="1">
      <c r="A55" s="225"/>
      <c r="B55" s="227" t="s">
        <v>211</v>
      </c>
      <c r="C55" s="344" t="s">
        <v>285</v>
      </c>
      <c r="D55" s="345"/>
      <c r="E55" s="199"/>
      <c r="F55" s="199"/>
      <c r="G55" s="199"/>
      <c r="H55" s="199"/>
      <c r="I55" s="199"/>
      <c r="J55" s="199"/>
      <c r="K55" s="170"/>
      <c r="L55" s="82"/>
      <c r="M55" s="82"/>
      <c r="O55" s="82"/>
    </row>
    <row r="56" spans="1:15" ht="25.5" customHeight="1">
      <c r="A56" s="166"/>
      <c r="B56" s="225"/>
      <c r="C56" s="229"/>
      <c r="D56" s="229"/>
      <c r="E56" s="229"/>
      <c r="F56" s="229"/>
      <c r="G56" s="229"/>
      <c r="H56" s="229"/>
      <c r="I56" s="229"/>
      <c r="J56" s="229"/>
      <c r="K56" s="63"/>
      <c r="L56" s="82"/>
      <c r="M56" s="82"/>
      <c r="O56" s="82"/>
    </row>
    <row r="57" spans="1:15" ht="21">
      <c r="A57" s="166"/>
      <c r="B57" s="343" t="s">
        <v>201</v>
      </c>
      <c r="C57" s="343"/>
      <c r="D57" s="343"/>
      <c r="E57" s="343"/>
      <c r="F57" s="343"/>
      <c r="G57" s="343"/>
      <c r="H57" s="343"/>
      <c r="I57" s="343"/>
      <c r="J57" s="231"/>
      <c r="K57" s="91"/>
      <c r="L57" s="91"/>
      <c r="M57" s="91"/>
    </row>
    <row r="58" spans="1:15" ht="25.5" customHeight="1">
      <c r="A58" s="166"/>
      <c r="B58" s="166"/>
      <c r="C58" s="166"/>
      <c r="D58" s="166"/>
      <c r="K58" s="91"/>
      <c r="L58" s="91"/>
      <c r="M58" s="91"/>
    </row>
    <row r="59" spans="1:15" ht="26.25" customHeight="1">
      <c r="A59" s="166"/>
      <c r="B59" s="347" t="s">
        <v>280</v>
      </c>
      <c r="C59" s="347"/>
      <c r="D59" s="347"/>
      <c r="E59" s="347"/>
      <c r="F59" s="347"/>
      <c r="G59" s="347"/>
      <c r="H59" s="347"/>
      <c r="I59" s="347"/>
      <c r="J59" s="347"/>
      <c r="K59" s="170"/>
    </row>
    <row r="60" spans="1:15" ht="26.25" customHeight="1">
      <c r="A60" s="166"/>
      <c r="B60" s="349" t="s">
        <v>265</v>
      </c>
      <c r="C60" s="349"/>
      <c r="D60" s="349"/>
      <c r="E60" s="349"/>
      <c r="F60" s="349"/>
      <c r="G60" s="349"/>
      <c r="H60" s="349"/>
      <c r="I60" s="349"/>
      <c r="J60" s="349"/>
      <c r="K60" s="170"/>
    </row>
    <row r="61" spans="1:15" ht="26.25" customHeight="1">
      <c r="A61" s="166"/>
      <c r="B61" s="348" t="s">
        <v>264</v>
      </c>
      <c r="C61" s="348"/>
      <c r="D61" s="348"/>
      <c r="E61" s="348"/>
      <c r="F61" s="348"/>
      <c r="G61" s="348"/>
      <c r="H61" s="348"/>
      <c r="I61" s="348"/>
      <c r="J61" s="348"/>
      <c r="K61" s="170"/>
    </row>
    <row r="62" spans="1:15" ht="21.6" customHeight="1">
      <c r="A62" s="166"/>
      <c r="C62" s="203"/>
      <c r="D62" s="232"/>
      <c r="K62" s="170"/>
    </row>
    <row r="63" spans="1:15" ht="39.6" customHeight="1">
      <c r="A63" s="166"/>
      <c r="B63" s="216"/>
      <c r="E63" s="165"/>
      <c r="F63" s="233"/>
      <c r="G63" s="165"/>
      <c r="H63" s="346" t="s">
        <v>192</v>
      </c>
      <c r="I63" s="346"/>
      <c r="J63" s="346"/>
      <c r="K63" s="170"/>
    </row>
    <row r="64" spans="1:15" ht="18">
      <c r="A64" s="166"/>
      <c r="B64" s="216"/>
      <c r="E64" s="165"/>
      <c r="F64" s="234"/>
      <c r="G64" s="234"/>
      <c r="H64" s="342" t="s">
        <v>112</v>
      </c>
      <c r="I64" s="342"/>
      <c r="J64" s="342"/>
      <c r="K64" s="170"/>
    </row>
    <row r="65" spans="1:11">
      <c r="A65" s="166"/>
      <c r="B65" s="216"/>
      <c r="K65" s="170"/>
    </row>
    <row r="66" spans="1:11" ht="18">
      <c r="A66" s="166"/>
      <c r="B66" s="216"/>
      <c r="E66" s="235"/>
      <c r="F66" s="235"/>
      <c r="G66" s="235"/>
      <c r="H66" s="235"/>
      <c r="I66" s="235"/>
      <c r="J66" s="235"/>
      <c r="K66" s="170"/>
    </row>
  </sheetData>
  <mergeCells count="35">
    <mergeCell ref="C42:D42"/>
    <mergeCell ref="C46:D46"/>
    <mergeCell ref="B37:B38"/>
    <mergeCell ref="C37:D38"/>
    <mergeCell ref="C39:D39"/>
    <mergeCell ref="C40:D40"/>
    <mergeCell ref="C41:D41"/>
    <mergeCell ref="B4:J4"/>
    <mergeCell ref="B6:J6"/>
    <mergeCell ref="B7:J7"/>
    <mergeCell ref="B21:J21"/>
    <mergeCell ref="B26:D26"/>
    <mergeCell ref="B28:D28"/>
    <mergeCell ref="B29:D29"/>
    <mergeCell ref="B30:D30"/>
    <mergeCell ref="B31:D31"/>
    <mergeCell ref="B35:D35"/>
    <mergeCell ref="B34:D34"/>
    <mergeCell ref="B33:D33"/>
    <mergeCell ref="B32:D32"/>
    <mergeCell ref="H64:J64"/>
    <mergeCell ref="C43:C45"/>
    <mergeCell ref="C47:D47"/>
    <mergeCell ref="C55:D55"/>
    <mergeCell ref="B57:I57"/>
    <mergeCell ref="H63:J63"/>
    <mergeCell ref="B49:B50"/>
    <mergeCell ref="C49:D50"/>
    <mergeCell ref="C51:D51"/>
    <mergeCell ref="C52:D52"/>
    <mergeCell ref="C53:D53"/>
    <mergeCell ref="C54:D54"/>
    <mergeCell ref="B59:J59"/>
    <mergeCell ref="B61:J61"/>
    <mergeCell ref="B60:J60"/>
  </mergeCells>
  <phoneticPr fontId="62" type="noConversion"/>
  <conditionalFormatting sqref="E26:J26 E51:J55">
    <cfRule type="expression" dxfId="3" priority="11">
      <formula>E$29="nie"</formula>
    </cfRule>
  </conditionalFormatting>
  <conditionalFormatting sqref="E31:J34">
    <cfRule type="expression" dxfId="2" priority="10">
      <formula>E$29="nie"</formula>
    </cfRule>
  </conditionalFormatting>
  <conditionalFormatting sqref="E32:J32">
    <cfRule type="expression" dxfId="1" priority="12">
      <formula>E$31&lt;&gt;"inny model"</formula>
    </cfRule>
  </conditionalFormatting>
  <conditionalFormatting sqref="E39:J47">
    <cfRule type="expression" dxfId="0" priority="1">
      <formula>E$29="nie"</formula>
    </cfRule>
  </conditionalFormatting>
  <dataValidations count="6">
    <dataValidation type="list" allowBlank="1" showInputMessage="1" showErrorMessage="1" sqref="E29:J29" xr:uid="{56827FBE-A1EC-44DD-B818-2BAE6A229440}">
      <formula1>"tak,nie"</formula1>
    </dataValidation>
    <dataValidation errorStyle="information" allowBlank="1" showInputMessage="1" showErrorMessage="1" errorTitle="Wprowadzono inny model" error="Wprowadzono inny model niż preferowany." sqref="E32:J32 E35:J35" xr:uid="{42E38838-C0EF-4122-B152-7031D40D53E0}"/>
    <dataValidation type="whole" allowBlank="1" showInputMessage="1" showErrorMessage="1" errorTitle="Rok produkcji niezgodny" error="Rok produkcji lokomotywy nie może być wcześniejszy niż 2009." sqref="E33:J34" xr:uid="{17CB622A-83CD-48B7-95C1-7E86BBC25BF6}">
      <formula1>2009</formula1>
      <formula2>2026</formula2>
    </dataValidation>
    <dataValidation type="list" allowBlank="1" showInputMessage="1" showErrorMessage="1" errorTitle="Wprowadzono inny model" error="Proszę wybrać model z listy." sqref="E31:J31" xr:uid="{93BE3978-9487-43EB-A6A2-9B7711F32E0E}">
      <formula1>"TRAXX E186,TRAXX E388,VECTRON 193,inny model"</formula1>
    </dataValidation>
    <dataValidation type="decimal" allowBlank="1" showInputMessage="1" showErrorMessage="1" errorTitle="Waloryzacja niezgodna" error="Waloryzacja po 2 latach nie może przekraczać 2%" sqref="E46:J46" xr:uid="{6A15DC79-0D4E-4DA0-B52A-EDA52D77A727}">
      <formula1>0</formula1>
      <formula2>0.02</formula2>
    </dataValidation>
    <dataValidation type="decimal" allowBlank="1" showInputMessage="1" showErrorMessage="1" errorTitle="Waloryzacja niezgodna" error="Waloryzacja po 3 latach nie może przekraczać 1,5%" sqref="E47:J47" xr:uid="{A47082B3-B835-42DF-9D6D-EEE32B4592BD}">
      <formula1>0</formula1>
      <formula2>0.015</formula2>
    </dataValidation>
  </dataValidations>
  <pageMargins left="0.23622047244094491" right="3.937007874015748E-2" top="0.74803149606299213" bottom="0.74803149606299213" header="0.31496062992125984" footer="0.31496062992125984"/>
  <pageSetup paperSize="9" scale="3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5C2E-3A95-4AE2-98E9-4B1AA205BA20}">
  <dimension ref="A1:G34"/>
  <sheetViews>
    <sheetView showGridLines="0" tabSelected="1" showRuler="0" view="pageLayout" zoomScale="145" zoomScaleNormal="100" zoomScalePageLayoutView="145" workbookViewId="0">
      <selection activeCell="B8" sqref="B8"/>
    </sheetView>
  </sheetViews>
  <sheetFormatPr defaultRowHeight="13.8"/>
  <cols>
    <col min="1" max="1" width="3.59765625" customWidth="1"/>
    <col min="2" max="2" width="29.8984375" customWidth="1"/>
    <col min="3" max="7" width="9.3984375" customWidth="1"/>
    <col min="8" max="8" width="8.59765625" customWidth="1"/>
  </cols>
  <sheetData>
    <row r="1" spans="1:7">
      <c r="A1" t="s">
        <v>197</v>
      </c>
      <c r="G1" s="236" t="s">
        <v>290</v>
      </c>
    </row>
    <row r="2" spans="1:7" ht="6" customHeight="1"/>
    <row r="3" spans="1:7" ht="17.399999999999999">
      <c r="A3" s="354" t="s">
        <v>184</v>
      </c>
      <c r="B3" s="354"/>
      <c r="C3" s="354"/>
      <c r="D3" s="354"/>
      <c r="E3" s="354"/>
      <c r="F3" s="354"/>
      <c r="G3" s="354"/>
    </row>
    <row r="4" spans="1:7">
      <c r="A4" s="355" t="s">
        <v>245</v>
      </c>
      <c r="B4" s="355"/>
      <c r="C4" s="355"/>
      <c r="D4" s="355"/>
      <c r="E4" s="355"/>
      <c r="F4" s="355"/>
      <c r="G4" s="355"/>
    </row>
    <row r="5" spans="1:7" ht="6" customHeight="1" thickBot="1"/>
    <row r="6" spans="1:7" ht="53.4" thickBot="1">
      <c r="A6" s="237" t="s">
        <v>74</v>
      </c>
      <c r="B6" s="238" t="s">
        <v>242</v>
      </c>
      <c r="C6" s="239" t="s">
        <v>266</v>
      </c>
      <c r="D6" s="239" t="s">
        <v>278</v>
      </c>
      <c r="E6" s="239" t="s">
        <v>279</v>
      </c>
      <c r="F6" s="239" t="s">
        <v>249</v>
      </c>
      <c r="G6" s="240" t="s">
        <v>244</v>
      </c>
    </row>
    <row r="7" spans="1:7">
      <c r="A7" s="263">
        <v>1</v>
      </c>
      <c r="B7" s="264" t="s">
        <v>235</v>
      </c>
      <c r="C7" s="247">
        <v>1</v>
      </c>
      <c r="D7" s="248"/>
      <c r="E7" s="275">
        <f>C7*D7</f>
        <v>0</v>
      </c>
      <c r="F7" s="249"/>
      <c r="G7" s="250"/>
    </row>
    <row r="8" spans="1:7" ht="22.8">
      <c r="A8" s="265">
        <v>2</v>
      </c>
      <c r="B8" s="266" t="s">
        <v>313</v>
      </c>
      <c r="C8" s="253">
        <v>1</v>
      </c>
      <c r="D8" s="254"/>
      <c r="E8" s="276">
        <f t="shared" ref="E8:E14" si="0">C8*D8</f>
        <v>0</v>
      </c>
      <c r="F8" s="255"/>
      <c r="G8" s="256"/>
    </row>
    <row r="9" spans="1:7">
      <c r="A9" s="265">
        <v>3</v>
      </c>
      <c r="B9" s="266" t="s">
        <v>236</v>
      </c>
      <c r="C9" s="253">
        <v>1</v>
      </c>
      <c r="D9" s="254"/>
      <c r="E9" s="276">
        <f t="shared" si="0"/>
        <v>0</v>
      </c>
      <c r="F9" s="255"/>
      <c r="G9" s="256"/>
    </row>
    <row r="10" spans="1:7">
      <c r="A10" s="265">
        <v>4</v>
      </c>
      <c r="B10" s="266" t="s">
        <v>237</v>
      </c>
      <c r="C10" s="253">
        <v>1</v>
      </c>
      <c r="D10" s="254"/>
      <c r="E10" s="276">
        <f t="shared" si="0"/>
        <v>0</v>
      </c>
      <c r="F10" s="255"/>
      <c r="G10" s="256"/>
    </row>
    <row r="11" spans="1:7">
      <c r="A11" s="265">
        <v>5</v>
      </c>
      <c r="B11" s="266" t="s">
        <v>238</v>
      </c>
      <c r="C11" s="253">
        <v>1</v>
      </c>
      <c r="D11" s="254"/>
      <c r="E11" s="276">
        <f t="shared" si="0"/>
        <v>0</v>
      </c>
      <c r="F11" s="255"/>
      <c r="G11" s="256"/>
    </row>
    <row r="12" spans="1:7">
      <c r="A12" s="265">
        <v>6</v>
      </c>
      <c r="B12" s="266" t="s">
        <v>239</v>
      </c>
      <c r="C12" s="253">
        <v>1</v>
      </c>
      <c r="D12" s="254"/>
      <c r="E12" s="276">
        <f t="shared" si="0"/>
        <v>0</v>
      </c>
      <c r="F12" s="255"/>
      <c r="G12" s="256"/>
    </row>
    <row r="13" spans="1:7" ht="34.799999999999997" thickBot="1">
      <c r="A13" s="265">
        <v>7</v>
      </c>
      <c r="B13" s="268" t="s">
        <v>240</v>
      </c>
      <c r="C13" s="253">
        <v>1</v>
      </c>
      <c r="D13" s="254"/>
      <c r="E13" s="276">
        <f t="shared" si="0"/>
        <v>0</v>
      </c>
      <c r="F13" s="255"/>
      <c r="G13" s="256"/>
    </row>
    <row r="14" spans="1:7" ht="14.4" thickBot="1">
      <c r="A14" s="267"/>
      <c r="B14" s="268"/>
      <c r="C14" s="257">
        <v>1</v>
      </c>
      <c r="D14" s="258"/>
      <c r="E14" s="277">
        <f t="shared" si="0"/>
        <v>0</v>
      </c>
      <c r="F14" s="259"/>
      <c r="G14" s="260"/>
    </row>
    <row r="15" spans="1:7" ht="14.4" thickBot="1">
      <c r="A15" s="241"/>
      <c r="B15" s="242" t="s">
        <v>252</v>
      </c>
      <c r="C15" s="243"/>
      <c r="D15" s="243"/>
      <c r="E15" s="278">
        <f>SUM(E7:E14)</f>
        <v>0</v>
      </c>
      <c r="F15" s="243"/>
      <c r="G15" s="243"/>
    </row>
    <row r="16" spans="1:7" ht="6" customHeight="1" thickBot="1">
      <c r="A16" s="241"/>
      <c r="B16" s="244"/>
      <c r="C16" s="243"/>
      <c r="D16" s="243"/>
      <c r="E16" s="245"/>
      <c r="F16" s="243"/>
      <c r="G16" s="243"/>
    </row>
    <row r="17" spans="1:7" ht="53.4" thickBot="1">
      <c r="A17" s="237" t="s">
        <v>74</v>
      </c>
      <c r="B17" s="238" t="s">
        <v>241</v>
      </c>
      <c r="C17" s="239" t="s">
        <v>266</v>
      </c>
      <c r="D17" s="239" t="s">
        <v>278</v>
      </c>
      <c r="E17" s="239" t="s">
        <v>279</v>
      </c>
      <c r="F17" s="239" t="s">
        <v>249</v>
      </c>
      <c r="G17" s="240" t="s">
        <v>244</v>
      </c>
    </row>
    <row r="18" spans="1:7" ht="34.200000000000003">
      <c r="A18" s="263">
        <v>1</v>
      </c>
      <c r="B18" s="264" t="s">
        <v>268</v>
      </c>
      <c r="C18" s="247">
        <v>2</v>
      </c>
      <c r="D18" s="248"/>
      <c r="E18" s="275">
        <f>C18*D18</f>
        <v>0</v>
      </c>
      <c r="F18" s="249"/>
      <c r="G18" s="250"/>
    </row>
    <row r="19" spans="1:7" ht="34.200000000000003">
      <c r="A19" s="265">
        <v>2</v>
      </c>
      <c r="B19" s="266" t="s">
        <v>312</v>
      </c>
      <c r="C19" s="253">
        <v>1</v>
      </c>
      <c r="D19" s="254"/>
      <c r="E19" s="276">
        <f>C19*D19</f>
        <v>0</v>
      </c>
      <c r="F19" s="255"/>
      <c r="G19" s="256"/>
    </row>
    <row r="20" spans="1:7" ht="22.8">
      <c r="A20" s="265">
        <v>3</v>
      </c>
      <c r="B20" s="266" t="s">
        <v>236</v>
      </c>
      <c r="C20" s="261" t="s">
        <v>246</v>
      </c>
      <c r="D20" s="254"/>
      <c r="E20" s="276">
        <f>1*D20</f>
        <v>0</v>
      </c>
      <c r="F20" s="255"/>
      <c r="G20" s="256"/>
    </row>
    <row r="21" spans="1:7" ht="68.400000000000006">
      <c r="A21" s="265">
        <v>4</v>
      </c>
      <c r="B21" s="266" t="s">
        <v>250</v>
      </c>
      <c r="C21" s="261" t="s">
        <v>247</v>
      </c>
      <c r="D21" s="254"/>
      <c r="E21" s="276">
        <f>1*D21</f>
        <v>0</v>
      </c>
      <c r="F21" s="255"/>
      <c r="G21" s="256"/>
    </row>
    <row r="22" spans="1:7" ht="23.4" thickBot="1">
      <c r="A22" s="267">
        <v>5</v>
      </c>
      <c r="B22" s="268" t="s">
        <v>251</v>
      </c>
      <c r="C22" s="262" t="s">
        <v>248</v>
      </c>
      <c r="D22" s="258"/>
      <c r="E22" s="277">
        <f>1*D22</f>
        <v>0</v>
      </c>
      <c r="F22" s="259"/>
      <c r="G22" s="260"/>
    </row>
    <row r="23" spans="1:7" ht="27" thickBot="1">
      <c r="A23" s="241"/>
      <c r="B23" s="242" t="s">
        <v>253</v>
      </c>
      <c r="C23" s="243"/>
      <c r="D23" s="243"/>
      <c r="E23" s="278">
        <f>SUM(E18:E22)</f>
        <v>0</v>
      </c>
      <c r="F23" s="243"/>
      <c r="G23" s="243"/>
    </row>
    <row r="24" spans="1:7" ht="7.5" customHeight="1" thickBot="1"/>
    <row r="25" spans="1:7" ht="21.6" customHeight="1" thickBot="1">
      <c r="A25" s="237" t="s">
        <v>74</v>
      </c>
      <c r="B25" s="238" t="s">
        <v>242</v>
      </c>
      <c r="C25" s="272" t="s">
        <v>274</v>
      </c>
      <c r="D25" s="273" t="s">
        <v>269</v>
      </c>
      <c r="E25" s="274" t="s">
        <v>244</v>
      </c>
    </row>
    <row r="26" spans="1:7" ht="22.8">
      <c r="A26" s="263">
        <v>1</v>
      </c>
      <c r="B26" s="264" t="s">
        <v>267</v>
      </c>
      <c r="C26" s="247">
        <v>1</v>
      </c>
      <c r="D26" s="249"/>
      <c r="E26" s="250"/>
    </row>
    <row r="27" spans="1:7" ht="8.25" customHeight="1" thickBot="1"/>
    <row r="28" spans="1:7" ht="19.95" customHeight="1" thickBot="1">
      <c r="A28" s="237" t="s">
        <v>74</v>
      </c>
      <c r="B28" s="238" t="s">
        <v>242</v>
      </c>
      <c r="C28" s="273" t="s">
        <v>276</v>
      </c>
      <c r="D28" s="273" t="s">
        <v>277</v>
      </c>
      <c r="E28" s="273" t="s">
        <v>243</v>
      </c>
    </row>
    <row r="29" spans="1:7" ht="23.4" thickBot="1">
      <c r="A29" s="269">
        <v>1</v>
      </c>
      <c r="B29" s="270" t="s">
        <v>275</v>
      </c>
      <c r="C29" s="251">
        <v>1</v>
      </c>
      <c r="D29" s="252"/>
      <c r="E29" s="277">
        <f>1*D29</f>
        <v>0</v>
      </c>
    </row>
    <row r="32" spans="1:7" ht="20.399999999999999">
      <c r="D32" s="346" t="s">
        <v>192</v>
      </c>
      <c r="E32" s="346"/>
      <c r="F32" s="346"/>
    </row>
    <row r="33" spans="1:6" ht="18">
      <c r="D33" s="342" t="s">
        <v>112</v>
      </c>
      <c r="E33" s="342"/>
      <c r="F33" s="342"/>
    </row>
    <row r="34" spans="1:6" s="279" customFormat="1" ht="10.199999999999999">
      <c r="A34" s="279" t="s">
        <v>283</v>
      </c>
    </row>
  </sheetData>
  <mergeCells count="4">
    <mergeCell ref="D33:F33"/>
    <mergeCell ref="A3:G3"/>
    <mergeCell ref="A4:G4"/>
    <mergeCell ref="D32:F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E5D16-5DB3-4E5A-8FD8-42EF9FC53F3D}">
  <dimension ref="A1:H42"/>
  <sheetViews>
    <sheetView showGridLines="0" showRuler="0" view="pageLayout" topLeftCell="A7" zoomScale="110" zoomScaleNormal="115" zoomScaleSheetLayoutView="115" zoomScalePageLayoutView="110" workbookViewId="0">
      <selection activeCell="B45" sqref="B45"/>
    </sheetView>
  </sheetViews>
  <sheetFormatPr defaultColWidth="8.69921875" defaultRowHeight="13.8"/>
  <cols>
    <col min="1" max="1" width="3" customWidth="1"/>
    <col min="2" max="2" width="29.8984375" customWidth="1"/>
    <col min="3" max="3" width="7.69921875" style="281" customWidth="1"/>
    <col min="4" max="4" width="7.69921875" customWidth="1"/>
    <col min="5" max="5" width="7.69921875" style="281" customWidth="1"/>
    <col min="6" max="6" width="7.69921875" customWidth="1"/>
    <col min="7" max="7" width="7.69921875" style="281" customWidth="1"/>
    <col min="8" max="8" width="7.69921875" customWidth="1"/>
    <col min="9" max="9" width="8.59765625" customWidth="1"/>
  </cols>
  <sheetData>
    <row r="1" spans="1:8">
      <c r="A1" t="s">
        <v>197</v>
      </c>
      <c r="H1" s="236" t="s">
        <v>291</v>
      </c>
    </row>
    <row r="2" spans="1:8" ht="6" customHeight="1"/>
    <row r="3" spans="1:8" ht="17.399999999999999">
      <c r="A3" s="354" t="s">
        <v>184</v>
      </c>
      <c r="B3" s="354"/>
      <c r="C3" s="354"/>
      <c r="D3" s="354"/>
      <c r="E3" s="354"/>
      <c r="F3" s="354"/>
      <c r="G3" s="354"/>
      <c r="H3" s="354"/>
    </row>
    <row r="4" spans="1:8">
      <c r="A4" s="355" t="s">
        <v>292</v>
      </c>
      <c r="B4" s="355"/>
      <c r="C4" s="355"/>
      <c r="D4" s="355"/>
      <c r="E4" s="355"/>
      <c r="F4" s="355"/>
      <c r="G4" s="355"/>
      <c r="H4" s="355"/>
    </row>
    <row r="5" spans="1:8" ht="6" customHeight="1"/>
    <row r="6" spans="1:8" s="284" customFormat="1" ht="13.2">
      <c r="A6" s="284" t="s">
        <v>299</v>
      </c>
      <c r="C6" s="285"/>
      <c r="E6" s="285"/>
      <c r="G6" s="285"/>
    </row>
    <row r="7" spans="1:8" s="284" customFormat="1" ht="13.2">
      <c r="A7" s="286"/>
      <c r="B7" s="284" t="s">
        <v>300</v>
      </c>
      <c r="E7" s="285"/>
      <c r="G7" s="285"/>
    </row>
    <row r="8" spans="1:8" s="284" customFormat="1" ht="13.2">
      <c r="A8" s="287"/>
      <c r="B8" s="284" t="s">
        <v>301</v>
      </c>
      <c r="C8" s="285"/>
      <c r="E8" s="285"/>
      <c r="G8" s="285"/>
    </row>
    <row r="9" spans="1:8" ht="14.4" thickBot="1"/>
    <row r="10" spans="1:8" ht="33" thickBot="1">
      <c r="A10" s="283" t="s">
        <v>74</v>
      </c>
      <c r="B10" s="239" t="s">
        <v>302</v>
      </c>
      <c r="C10" s="360" t="s">
        <v>294</v>
      </c>
      <c r="D10" s="361"/>
      <c r="E10" s="360" t="s">
        <v>295</v>
      </c>
      <c r="F10" s="361"/>
      <c r="G10" s="360" t="s">
        <v>296</v>
      </c>
      <c r="H10" s="362"/>
    </row>
    <row r="11" spans="1:8" s="282" customFormat="1" ht="10.199999999999999">
      <c r="A11" s="356" t="s">
        <v>293</v>
      </c>
      <c r="B11" s="357"/>
      <c r="C11" s="357"/>
      <c r="D11" s="357"/>
      <c r="E11" s="357"/>
      <c r="F11" s="357"/>
      <c r="G11" s="357"/>
      <c r="H11" s="358"/>
    </row>
    <row r="12" spans="1:8" s="293" customFormat="1" ht="40.799999999999997">
      <c r="A12" s="290"/>
      <c r="B12" s="291"/>
      <c r="C12" s="292" t="s">
        <v>297</v>
      </c>
      <c r="D12" s="292" t="s">
        <v>303</v>
      </c>
      <c r="E12" s="292" t="s">
        <v>297</v>
      </c>
      <c r="F12" s="292" t="s">
        <v>303</v>
      </c>
      <c r="G12" s="292" t="s">
        <v>297</v>
      </c>
      <c r="H12" s="294" t="s">
        <v>303</v>
      </c>
    </row>
    <row r="13" spans="1:8">
      <c r="A13" s="265">
        <v>1</v>
      </c>
      <c r="B13" s="299"/>
      <c r="C13" s="295"/>
      <c r="D13" s="295"/>
      <c r="E13" s="295"/>
      <c r="F13" s="295"/>
      <c r="G13" s="295"/>
      <c r="H13" s="296"/>
    </row>
    <row r="14" spans="1:8">
      <c r="A14" s="265">
        <v>2</v>
      </c>
      <c r="B14" s="299"/>
      <c r="C14" s="295"/>
      <c r="D14" s="295"/>
      <c r="E14" s="295"/>
      <c r="F14" s="295"/>
      <c r="G14" s="295"/>
      <c r="H14" s="296"/>
    </row>
    <row r="15" spans="1:8">
      <c r="A15" s="265">
        <v>3</v>
      </c>
      <c r="B15" s="299"/>
      <c r="C15" s="295"/>
      <c r="D15" s="295"/>
      <c r="E15" s="295"/>
      <c r="F15" s="295"/>
      <c r="G15" s="295"/>
      <c r="H15" s="296"/>
    </row>
    <row r="16" spans="1:8">
      <c r="A16" s="265">
        <v>4</v>
      </c>
      <c r="B16" s="299"/>
      <c r="C16" s="295"/>
      <c r="D16" s="295"/>
      <c r="E16" s="295"/>
      <c r="F16" s="295"/>
      <c r="G16" s="295"/>
      <c r="H16" s="296"/>
    </row>
    <row r="17" spans="1:8">
      <c r="A17" s="265">
        <v>5</v>
      </c>
      <c r="B17" s="299"/>
      <c r="C17" s="295"/>
      <c r="D17" s="295"/>
      <c r="E17" s="295"/>
      <c r="F17" s="295"/>
      <c r="G17" s="295"/>
      <c r="H17" s="296"/>
    </row>
    <row r="18" spans="1:8">
      <c r="A18" s="265">
        <v>6</v>
      </c>
      <c r="B18" s="299"/>
      <c r="C18" s="295"/>
      <c r="D18" s="295"/>
      <c r="E18" s="295"/>
      <c r="F18" s="295"/>
      <c r="G18" s="295"/>
      <c r="H18" s="296"/>
    </row>
    <row r="19" spans="1:8">
      <c r="A19" s="265">
        <v>7</v>
      </c>
      <c r="B19" s="299"/>
      <c r="C19" s="295"/>
      <c r="D19" s="295"/>
      <c r="E19" s="295"/>
      <c r="F19" s="295"/>
      <c r="G19" s="295"/>
      <c r="H19" s="296"/>
    </row>
    <row r="20" spans="1:8">
      <c r="A20" s="265">
        <v>8</v>
      </c>
      <c r="B20" s="299"/>
      <c r="C20" s="295"/>
      <c r="D20" s="295"/>
      <c r="E20" s="295"/>
      <c r="F20" s="295"/>
      <c r="G20" s="295"/>
      <c r="H20" s="296"/>
    </row>
    <row r="21" spans="1:8">
      <c r="A21" s="265">
        <v>9</v>
      </c>
      <c r="B21" s="299"/>
      <c r="C21" s="295"/>
      <c r="D21" s="295"/>
      <c r="E21" s="295"/>
      <c r="F21" s="295"/>
      <c r="G21" s="295"/>
      <c r="H21" s="296"/>
    </row>
    <row r="22" spans="1:8" ht="14.4" thickBot="1">
      <c r="A22" s="265">
        <v>10</v>
      </c>
      <c r="B22" s="299"/>
      <c r="C22" s="295"/>
      <c r="D22" s="295"/>
      <c r="E22" s="295"/>
      <c r="F22" s="295"/>
      <c r="G22" s="295"/>
      <c r="H22" s="296"/>
    </row>
    <row r="23" spans="1:8" s="282" customFormat="1" ht="10.199999999999999">
      <c r="A23" s="356" t="s">
        <v>298</v>
      </c>
      <c r="B23" s="357"/>
      <c r="C23" s="357"/>
      <c r="D23" s="357"/>
      <c r="E23" s="357"/>
      <c r="F23" s="357"/>
      <c r="G23" s="357"/>
      <c r="H23" s="358"/>
    </row>
    <row r="24" spans="1:8" s="293" customFormat="1" ht="40.799999999999997">
      <c r="A24" s="290"/>
      <c r="B24" s="291"/>
      <c r="C24" s="292" t="s">
        <v>297</v>
      </c>
      <c r="D24" s="292" t="s">
        <v>303</v>
      </c>
      <c r="E24" s="292" t="s">
        <v>297</v>
      </c>
      <c r="F24" s="292" t="s">
        <v>303</v>
      </c>
      <c r="G24" s="292" t="s">
        <v>297</v>
      </c>
      <c r="H24" s="294" t="s">
        <v>303</v>
      </c>
    </row>
    <row r="25" spans="1:8">
      <c r="A25" s="265">
        <v>1</v>
      </c>
      <c r="B25" s="299"/>
      <c r="C25" s="295"/>
      <c r="D25" s="295"/>
      <c r="E25" s="295"/>
      <c r="F25" s="295"/>
      <c r="G25" s="295"/>
      <c r="H25" s="296"/>
    </row>
    <row r="26" spans="1:8">
      <c r="A26" s="265">
        <v>2</v>
      </c>
      <c r="B26" s="299"/>
      <c r="C26" s="295"/>
      <c r="D26" s="295"/>
      <c r="E26" s="295"/>
      <c r="F26" s="295"/>
      <c r="G26" s="295"/>
      <c r="H26" s="296"/>
    </row>
    <row r="27" spans="1:8">
      <c r="A27" s="265">
        <v>3</v>
      </c>
      <c r="B27" s="299"/>
      <c r="C27" s="295"/>
      <c r="D27" s="295"/>
      <c r="E27" s="295"/>
      <c r="F27" s="295"/>
      <c r="G27" s="295"/>
      <c r="H27" s="296"/>
    </row>
    <row r="28" spans="1:8">
      <c r="A28" s="265">
        <v>4</v>
      </c>
      <c r="B28" s="299"/>
      <c r="C28" s="295"/>
      <c r="D28" s="295"/>
      <c r="E28" s="295"/>
      <c r="F28" s="295"/>
      <c r="G28" s="295"/>
      <c r="H28" s="296"/>
    </row>
    <row r="29" spans="1:8">
      <c r="A29" s="265">
        <v>5</v>
      </c>
      <c r="B29" s="299"/>
      <c r="C29" s="295"/>
      <c r="D29" s="295"/>
      <c r="E29" s="295"/>
      <c r="F29" s="295"/>
      <c r="G29" s="295"/>
      <c r="H29" s="296"/>
    </row>
    <row r="30" spans="1:8">
      <c r="A30" s="265">
        <v>6</v>
      </c>
      <c r="B30" s="299"/>
      <c r="C30" s="295"/>
      <c r="D30" s="295"/>
      <c r="E30" s="295"/>
      <c r="F30" s="295"/>
      <c r="G30" s="295"/>
      <c r="H30" s="296"/>
    </row>
    <row r="31" spans="1:8">
      <c r="A31" s="265">
        <v>7</v>
      </c>
      <c r="B31" s="299"/>
      <c r="C31" s="295"/>
      <c r="D31" s="295"/>
      <c r="E31" s="295"/>
      <c r="F31" s="295"/>
      <c r="G31" s="295"/>
      <c r="H31" s="296"/>
    </row>
    <row r="32" spans="1:8">
      <c r="A32" s="265">
        <v>8</v>
      </c>
      <c r="B32" s="299"/>
      <c r="C32" s="295"/>
      <c r="D32" s="295"/>
      <c r="E32" s="295"/>
      <c r="F32" s="295"/>
      <c r="G32" s="295"/>
      <c r="H32" s="296"/>
    </row>
    <row r="33" spans="1:8">
      <c r="A33" s="265">
        <v>9</v>
      </c>
      <c r="B33" s="299"/>
      <c r="C33" s="295"/>
      <c r="D33" s="295"/>
      <c r="E33" s="295"/>
      <c r="F33" s="295"/>
      <c r="G33" s="295"/>
      <c r="H33" s="296"/>
    </row>
    <row r="34" spans="1:8" ht="14.4" thickBot="1">
      <c r="A34" s="267">
        <v>10</v>
      </c>
      <c r="B34" s="300"/>
      <c r="C34" s="297"/>
      <c r="D34" s="297"/>
      <c r="E34" s="297"/>
      <c r="F34" s="297"/>
      <c r="G34" s="297"/>
      <c r="H34" s="298"/>
    </row>
    <row r="37" spans="1:8" ht="20.399999999999999">
      <c r="C37"/>
      <c r="D37" s="346" t="s">
        <v>192</v>
      </c>
      <c r="E37" s="346"/>
      <c r="F37" s="346"/>
      <c r="G37"/>
    </row>
    <row r="38" spans="1:8" ht="18">
      <c r="C38"/>
      <c r="D38" s="342" t="s">
        <v>112</v>
      </c>
      <c r="E38" s="342"/>
      <c r="F38" s="342"/>
      <c r="G38"/>
    </row>
    <row r="40" spans="1:8" s="289" customFormat="1">
      <c r="A40" s="288" t="s">
        <v>283</v>
      </c>
    </row>
    <row r="41" spans="1:8" s="289" customFormat="1">
      <c r="A41" s="288" t="s">
        <v>307</v>
      </c>
    </row>
    <row r="42" spans="1:8" s="289" customFormat="1" ht="23.25" customHeight="1">
      <c r="A42" s="359" t="s">
        <v>306</v>
      </c>
      <c r="B42" s="359"/>
      <c r="C42" s="359"/>
      <c r="D42" s="359"/>
      <c r="E42" s="359"/>
      <c r="F42" s="359"/>
      <c r="G42" s="359"/>
      <c r="H42" s="359"/>
    </row>
  </sheetData>
  <mergeCells count="10">
    <mergeCell ref="A23:H23"/>
    <mergeCell ref="D37:F37"/>
    <mergeCell ref="D38:F38"/>
    <mergeCell ref="A42:H42"/>
    <mergeCell ref="A3:H3"/>
    <mergeCell ref="A4:H4"/>
    <mergeCell ref="C10:D10"/>
    <mergeCell ref="E10:F10"/>
    <mergeCell ref="G10:H10"/>
    <mergeCell ref="A11:H11"/>
  </mergeCells>
  <phoneticPr fontId="6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B90D-7D3C-4B60-98C9-14BAC27706F8}">
  <sheetPr>
    <pageSetUpPr fitToPage="1"/>
  </sheetPr>
  <dimension ref="A1:AA61"/>
  <sheetViews>
    <sheetView view="pageBreakPreview" zoomScale="55" zoomScaleNormal="55" zoomScaleSheetLayoutView="55" zoomScalePageLayoutView="10" workbookViewId="0">
      <selection activeCell="J12" sqref="J12"/>
    </sheetView>
  </sheetViews>
  <sheetFormatPr defaultColWidth="8.69921875" defaultRowHeight="15.6"/>
  <cols>
    <col min="1" max="1" width="6.69921875" style="56" customWidth="1"/>
    <col min="2" max="2" width="6.69921875" style="53" customWidth="1"/>
    <col min="3" max="3" width="64.5" style="57" customWidth="1"/>
    <col min="4" max="4" width="28.19921875" style="58" bestFit="1" customWidth="1"/>
    <col min="5" max="5" width="27.59765625" style="56" customWidth="1"/>
    <col min="6" max="7" width="24.59765625" style="56" customWidth="1"/>
    <col min="8" max="11" width="24.59765625" style="152" customWidth="1"/>
    <col min="12" max="12" width="31.69921875" style="56" customWidth="1"/>
    <col min="13" max="13" width="16.09765625" style="79" customWidth="1"/>
    <col min="14" max="14" width="11" style="79" customWidth="1"/>
    <col min="15" max="15" width="12" style="56" customWidth="1"/>
    <col min="16" max="16" width="11.09765625" style="56" customWidth="1"/>
    <col min="17" max="16384" width="8.69921875" style="56"/>
  </cols>
  <sheetData>
    <row r="1" spans="2:16" ht="17.399999999999999">
      <c r="B1" s="97"/>
      <c r="C1" s="101"/>
      <c r="L1" s="124" t="s">
        <v>117</v>
      </c>
    </row>
    <row r="2" spans="2:16" ht="24.6" customHeight="1">
      <c r="B2" s="363" t="s">
        <v>89</v>
      </c>
      <c r="C2" s="363"/>
      <c r="D2" s="100"/>
    </row>
    <row r="3" spans="2:16" ht="15" customHeight="1">
      <c r="B3" s="150"/>
      <c r="C3" s="150"/>
      <c r="D3" s="364" t="s">
        <v>114</v>
      </c>
      <c r="E3" s="364"/>
      <c r="F3" s="364"/>
      <c r="G3" s="364"/>
      <c r="H3" s="364"/>
      <c r="I3" s="364"/>
      <c r="J3" s="364"/>
      <c r="K3" s="364"/>
      <c r="L3" s="364"/>
    </row>
    <row r="4" spans="2:16" ht="22.8">
      <c r="B4" s="103"/>
      <c r="C4" s="104"/>
      <c r="D4" s="364"/>
      <c r="E4" s="364"/>
      <c r="F4" s="364"/>
      <c r="G4" s="364"/>
      <c r="H4" s="364"/>
      <c r="I4" s="364"/>
      <c r="J4" s="364"/>
      <c r="K4" s="364"/>
      <c r="L4" s="364"/>
    </row>
    <row r="5" spans="2:16" ht="29.7" customHeight="1">
      <c r="B5" s="363" t="s">
        <v>91</v>
      </c>
      <c r="C5" s="363"/>
      <c r="D5" s="364"/>
      <c r="E5" s="364"/>
      <c r="F5" s="364"/>
      <c r="G5" s="364"/>
      <c r="H5" s="364"/>
      <c r="I5" s="364"/>
      <c r="J5" s="364"/>
      <c r="K5" s="364"/>
      <c r="L5" s="364"/>
    </row>
    <row r="6" spans="2:16" ht="17.399999999999999">
      <c r="B6" s="102"/>
      <c r="C6" s="102"/>
      <c r="D6" s="140"/>
      <c r="E6" s="140"/>
      <c r="F6" s="140"/>
      <c r="G6" s="140" t="s">
        <v>148</v>
      </c>
      <c r="H6" s="153">
        <v>3500000</v>
      </c>
      <c r="I6" s="153">
        <v>3200000</v>
      </c>
      <c r="J6" s="153">
        <v>3100000</v>
      </c>
      <c r="K6" s="153"/>
      <c r="L6" s="140"/>
    </row>
    <row r="7" spans="2:16" ht="17.399999999999999">
      <c r="B7" s="102"/>
      <c r="C7" s="102"/>
      <c r="D7" s="140"/>
      <c r="E7" s="140"/>
      <c r="F7" s="140"/>
      <c r="G7" s="140" t="s">
        <v>149</v>
      </c>
      <c r="H7" s="153">
        <v>4100000</v>
      </c>
      <c r="I7" s="153">
        <v>4050000</v>
      </c>
      <c r="J7" s="153">
        <v>4100000</v>
      </c>
      <c r="K7" s="153"/>
      <c r="L7" s="140"/>
    </row>
    <row r="8" spans="2:16" ht="17.399999999999999">
      <c r="B8" s="102"/>
      <c r="C8" s="102"/>
      <c r="D8" s="140"/>
      <c r="E8" s="140"/>
      <c r="F8" s="140"/>
      <c r="G8" s="162" t="s">
        <v>150</v>
      </c>
      <c r="H8" s="163">
        <v>0.57999999999999996</v>
      </c>
      <c r="I8" s="153">
        <v>0.5</v>
      </c>
      <c r="J8" s="153">
        <v>0.5</v>
      </c>
      <c r="K8" s="153"/>
      <c r="L8" s="140"/>
    </row>
    <row r="9" spans="2:16" ht="17.399999999999999">
      <c r="B9" s="102"/>
      <c r="C9" s="102"/>
      <c r="D9" s="140"/>
      <c r="E9" s="140"/>
      <c r="F9" s="140"/>
      <c r="G9" s="56" t="s">
        <v>151</v>
      </c>
      <c r="H9" s="152">
        <v>0.65</v>
      </c>
      <c r="I9" s="153">
        <v>0.6</v>
      </c>
      <c r="J9" s="153">
        <v>0.6</v>
      </c>
      <c r="K9" s="153"/>
      <c r="L9" s="140"/>
    </row>
    <row r="10" spans="2:16" ht="17.399999999999999">
      <c r="B10" s="102"/>
      <c r="C10" s="102"/>
    </row>
    <row r="11" spans="2:16" ht="16.2" thickBot="1">
      <c r="C11" s="54"/>
      <c r="F11" s="95" t="s">
        <v>100</v>
      </c>
    </row>
    <row r="12" spans="2:16" ht="34.200000000000003" customHeight="1" thickBot="1">
      <c r="C12" s="97" t="s">
        <v>136</v>
      </c>
      <c r="F12" s="108">
        <f>SUM(F18+F22+F25+F27)</f>
        <v>3756485.0498338873</v>
      </c>
      <c r="H12" s="164">
        <v>2289265.6478405311</v>
      </c>
      <c r="I12" s="164">
        <v>2171134.2192691024</v>
      </c>
      <c r="J12" s="164">
        <f>$F$18*$H$18+$F$22*$H$22+$F$25*$H$25+$F$27*$H$27</f>
        <v>2149705.6478405315</v>
      </c>
      <c r="K12" s="164">
        <f t="shared" ref="K12:L12" si="0">$F$18*$H$18+$F$22*$H$22+$F$25*$H$25+$F$27*$H$27</f>
        <v>2149705.6478405315</v>
      </c>
      <c r="L12" s="164">
        <f t="shared" si="0"/>
        <v>2149705.6478405315</v>
      </c>
    </row>
    <row r="13" spans="2:16">
      <c r="C13" s="54"/>
      <c r="D13" s="55"/>
    </row>
    <row r="14" spans="2:16" ht="33" customHeight="1">
      <c r="B14" s="99"/>
      <c r="C14" s="98" t="s">
        <v>125</v>
      </c>
      <c r="D14" s="98"/>
      <c r="P14" s="78"/>
    </row>
    <row r="15" spans="2:16">
      <c r="C15" s="54"/>
      <c r="D15" s="55"/>
      <c r="P15" s="78"/>
    </row>
    <row r="16" spans="2:16" ht="30.6" customHeight="1">
      <c r="C16" s="63" t="s">
        <v>135</v>
      </c>
      <c r="D16" s="149">
        <v>4</v>
      </c>
      <c r="E16" s="149">
        <v>3</v>
      </c>
      <c r="F16" s="55"/>
      <c r="G16" s="55"/>
      <c r="H16" s="154"/>
      <c r="I16" s="154"/>
      <c r="J16" s="154"/>
      <c r="K16" s="154"/>
      <c r="P16" s="78"/>
    </row>
    <row r="17" spans="1:27" ht="41.7" customHeight="1" thickBot="1">
      <c r="C17" s="147"/>
      <c r="D17" s="144" t="s">
        <v>144</v>
      </c>
      <c r="E17" s="144" t="s">
        <v>145</v>
      </c>
      <c r="F17" s="144" t="s">
        <v>128</v>
      </c>
      <c r="G17" s="83" t="s">
        <v>147</v>
      </c>
      <c r="H17" s="155"/>
      <c r="I17" s="155"/>
      <c r="J17" s="155"/>
      <c r="K17" s="155"/>
      <c r="L17" s="83"/>
      <c r="M17" s="84"/>
      <c r="N17" s="84"/>
      <c r="P17" s="78"/>
    </row>
    <row r="18" spans="1:27" ht="40.200000000000003" customHeight="1" thickBot="1">
      <c r="A18" s="82"/>
      <c r="B18" s="88" t="s">
        <v>115</v>
      </c>
      <c r="C18" s="86" t="s">
        <v>116</v>
      </c>
      <c r="D18" s="125">
        <v>3100000</v>
      </c>
      <c r="E18" s="125">
        <v>4100000</v>
      </c>
      <c r="F18" s="148">
        <f>(D18*D16+E18*E16)/7</f>
        <v>3528571.4285714286</v>
      </c>
      <c r="G18" s="151">
        <f>F18/F12</f>
        <v>0.9393279573220884</v>
      </c>
      <c r="H18" s="156">
        <v>0.6</v>
      </c>
      <c r="I18" s="156"/>
      <c r="J18" s="156"/>
      <c r="K18" s="156"/>
      <c r="L18" s="84"/>
      <c r="M18" s="82"/>
      <c r="N18" s="82"/>
      <c r="P18" s="85"/>
    </row>
    <row r="19" spans="1:27" ht="41.7" customHeight="1">
      <c r="A19" s="82"/>
      <c r="B19" s="88"/>
      <c r="C19" s="63"/>
      <c r="D19" s="144" t="s">
        <v>119</v>
      </c>
      <c r="E19" s="144" t="s">
        <v>120</v>
      </c>
      <c r="F19" s="84"/>
      <c r="G19" s="84"/>
      <c r="H19" s="157"/>
      <c r="I19" s="157"/>
      <c r="J19" s="157"/>
      <c r="K19" s="157"/>
      <c r="L19" s="84"/>
      <c r="M19" s="82"/>
      <c r="N19" s="82"/>
      <c r="P19" s="85"/>
    </row>
    <row r="20" spans="1:27" s="62" customFormat="1" ht="42.6" customHeight="1" thickBot="1">
      <c r="A20" s="82"/>
      <c r="B20" s="82"/>
      <c r="C20" s="54" t="s">
        <v>127</v>
      </c>
      <c r="D20" s="145">
        <v>180000</v>
      </c>
      <c r="E20" s="145">
        <v>180000</v>
      </c>
      <c r="F20" s="144" t="s">
        <v>129</v>
      </c>
      <c r="G20" s="84"/>
      <c r="H20" s="157"/>
      <c r="I20" s="157"/>
      <c r="J20" s="157"/>
      <c r="K20" s="157"/>
      <c r="L20" s="89"/>
      <c r="M20" s="82"/>
      <c r="N20" s="82"/>
      <c r="O20" s="56"/>
      <c r="P20" s="85"/>
      <c r="Q20" s="56"/>
      <c r="R20" s="56"/>
      <c r="S20" s="56"/>
      <c r="T20" s="56"/>
      <c r="U20" s="56"/>
      <c r="V20" s="56"/>
      <c r="W20" s="56"/>
      <c r="X20" s="56"/>
      <c r="Y20" s="56"/>
      <c r="Z20" s="56"/>
      <c r="AA20" s="56"/>
    </row>
    <row r="21" spans="1:27" s="62" customFormat="1" ht="40.200000000000003" customHeight="1" thickBot="1">
      <c r="A21" s="82"/>
      <c r="B21" s="88" t="s">
        <v>71</v>
      </c>
      <c r="C21" s="86" t="s">
        <v>121</v>
      </c>
      <c r="D21" s="125">
        <v>0.5</v>
      </c>
      <c r="E21" s="125">
        <v>0.6</v>
      </c>
      <c r="F21" s="125"/>
      <c r="G21" s="125"/>
      <c r="H21" s="156"/>
      <c r="I21" s="156"/>
      <c r="J21" s="156"/>
      <c r="K21" s="156"/>
      <c r="L21" s="89"/>
      <c r="M21" s="82"/>
      <c r="N21" s="82"/>
      <c r="O21" s="56"/>
      <c r="P21" s="85"/>
      <c r="Q21" s="56"/>
      <c r="R21" s="56"/>
      <c r="S21" s="56"/>
      <c r="T21" s="56"/>
      <c r="U21" s="56"/>
      <c r="V21" s="56"/>
      <c r="W21" s="56"/>
      <c r="X21" s="56"/>
      <c r="Y21" s="56"/>
      <c r="Z21" s="56"/>
      <c r="AA21" s="56"/>
    </row>
    <row r="22" spans="1:27" s="62" customFormat="1" ht="40.200000000000003" customHeight="1" thickBot="1">
      <c r="A22" s="82"/>
      <c r="B22" s="88"/>
      <c r="C22" s="86" t="s">
        <v>122</v>
      </c>
      <c r="D22" s="125">
        <f>D21*D20</f>
        <v>90000</v>
      </c>
      <c r="E22" s="125">
        <f>E21*E20</f>
        <v>108000</v>
      </c>
      <c r="F22" s="148">
        <f>(D22*D16+E22*E16)/7</f>
        <v>97714.28571428571</v>
      </c>
      <c r="G22" s="151">
        <f>F22/F12</f>
        <v>2.6012158818150138E-2</v>
      </c>
      <c r="H22" s="156">
        <v>0.2</v>
      </c>
      <c r="I22" s="156"/>
      <c r="J22" s="156"/>
      <c r="K22" s="156"/>
      <c r="L22" s="89"/>
      <c r="M22" s="82"/>
      <c r="N22" s="82"/>
      <c r="O22" s="56"/>
      <c r="P22" s="85"/>
      <c r="Q22" s="56"/>
      <c r="R22" s="56"/>
      <c r="S22" s="56"/>
      <c r="T22" s="56"/>
      <c r="U22" s="56"/>
      <c r="V22" s="56"/>
      <c r="W22" s="56"/>
      <c r="X22" s="56"/>
      <c r="Y22" s="56"/>
      <c r="Z22" s="56"/>
      <c r="AA22" s="56"/>
    </row>
    <row r="23" spans="1:27" ht="40.200000000000003" customHeight="1">
      <c r="A23" s="82"/>
      <c r="B23" s="88"/>
      <c r="C23" s="63"/>
      <c r="D23" s="144" t="s">
        <v>119</v>
      </c>
      <c r="E23" s="144" t="s">
        <v>120</v>
      </c>
      <c r="F23" s="146"/>
      <c r="G23" s="146"/>
      <c r="H23" s="156"/>
      <c r="I23" s="156"/>
      <c r="J23" s="156"/>
      <c r="K23" s="156"/>
      <c r="L23" s="89"/>
      <c r="M23" s="82"/>
      <c r="N23" s="82"/>
      <c r="P23" s="85"/>
    </row>
    <row r="24" spans="1:27" s="62" customFormat="1" ht="45" customHeight="1" thickBot="1">
      <c r="A24" s="82"/>
      <c r="B24" s="82"/>
      <c r="C24" s="63" t="s">
        <v>126</v>
      </c>
      <c r="D24" s="145">
        <v>100000</v>
      </c>
      <c r="E24" s="145">
        <v>100000</v>
      </c>
      <c r="F24" s="144" t="s">
        <v>146</v>
      </c>
      <c r="G24" s="84"/>
      <c r="H24" s="157"/>
      <c r="I24" s="157"/>
      <c r="J24" s="157"/>
      <c r="K24" s="157"/>
      <c r="L24" s="84"/>
      <c r="M24" s="82"/>
      <c r="N24" s="82"/>
      <c r="O24" s="56"/>
      <c r="P24" s="85"/>
      <c r="Q24" s="56"/>
      <c r="R24" s="56"/>
      <c r="S24" s="56"/>
      <c r="T24" s="56"/>
      <c r="U24" s="56"/>
      <c r="V24" s="56"/>
      <c r="W24" s="56"/>
      <c r="X24" s="56"/>
      <c r="Y24" s="56"/>
      <c r="Z24" s="56"/>
      <c r="AA24" s="56"/>
    </row>
    <row r="25" spans="1:27" s="62" customFormat="1" ht="38.700000000000003" customHeight="1" thickBot="1">
      <c r="A25" s="82"/>
      <c r="B25" s="88" t="s">
        <v>69</v>
      </c>
      <c r="C25" s="87" t="s">
        <v>143</v>
      </c>
      <c r="D25" s="125">
        <v>0.6</v>
      </c>
      <c r="E25" s="125">
        <v>0.7</v>
      </c>
      <c r="F25" s="148">
        <f>((D25*D16)*D24+(E25*E16)*E24)/7</f>
        <v>64285.714285714283</v>
      </c>
      <c r="G25" s="151">
        <f>F25/F12</f>
        <v>1.7113262380361934E-2</v>
      </c>
      <c r="H25" s="156">
        <v>0.1</v>
      </c>
      <c r="I25" s="156"/>
      <c r="J25" s="156"/>
      <c r="K25" s="156"/>
      <c r="L25" s="84"/>
      <c r="M25" s="82"/>
      <c r="N25" s="82"/>
      <c r="O25" s="56"/>
      <c r="P25" s="85"/>
      <c r="Q25" s="56"/>
      <c r="R25" s="56"/>
      <c r="S25" s="56"/>
      <c r="T25" s="56"/>
      <c r="U25" s="56"/>
      <c r="V25" s="56"/>
      <c r="W25" s="56"/>
      <c r="X25" s="56"/>
      <c r="Y25" s="56"/>
      <c r="Z25" s="56"/>
      <c r="AA25" s="56"/>
    </row>
    <row r="26" spans="1:27" s="62" customFormat="1" ht="40.200000000000003" customHeight="1" thickBot="1">
      <c r="A26" s="82"/>
      <c r="B26" s="82"/>
      <c r="C26" s="84"/>
      <c r="D26" s="84">
        <f>8*20*8</f>
        <v>1280</v>
      </c>
      <c r="E26" s="84">
        <f>8*20*8</f>
        <v>1280</v>
      </c>
      <c r="F26" s="144" t="s">
        <v>146</v>
      </c>
      <c r="G26" s="84"/>
      <c r="H26" s="157"/>
      <c r="I26" s="157"/>
      <c r="J26" s="157"/>
      <c r="K26" s="157"/>
      <c r="L26" s="84"/>
      <c r="M26" s="82"/>
      <c r="N26" s="82"/>
      <c r="O26" s="56"/>
      <c r="P26" s="85"/>
      <c r="Q26" s="56"/>
      <c r="R26" s="56"/>
      <c r="S26" s="56"/>
      <c r="T26" s="56"/>
      <c r="U26" s="56"/>
      <c r="V26" s="56"/>
      <c r="W26" s="56"/>
      <c r="X26" s="56"/>
      <c r="Y26" s="56"/>
      <c r="Z26" s="56"/>
      <c r="AA26" s="56"/>
    </row>
    <row r="27" spans="1:27" ht="40.200000000000003" customHeight="1" thickBot="1">
      <c r="A27" s="82"/>
      <c r="B27" s="88" t="s">
        <v>103</v>
      </c>
      <c r="C27" s="86" t="s">
        <v>130</v>
      </c>
      <c r="D27" s="125">
        <f>200/4.3</f>
        <v>46.511627906976749</v>
      </c>
      <c r="E27" s="125">
        <f>250/4.3</f>
        <v>58.139534883720934</v>
      </c>
      <c r="F27" s="148">
        <f>((D27*D16)*D26+(E27*E16)*E26)/7</f>
        <v>65913.621262458473</v>
      </c>
      <c r="G27" s="151">
        <f>F27/F12</f>
        <v>1.7546621479399522E-2</v>
      </c>
      <c r="H27" s="156">
        <v>0.1</v>
      </c>
      <c r="I27" s="156"/>
      <c r="J27" s="156"/>
      <c r="K27" s="156"/>
      <c r="L27" s="84"/>
      <c r="M27" s="82"/>
      <c r="N27" s="82"/>
      <c r="P27" s="85"/>
    </row>
    <row r="28" spans="1:27" s="62" customFormat="1" ht="40.200000000000003" customHeight="1" thickBot="1">
      <c r="A28" s="82"/>
      <c r="B28" s="82"/>
      <c r="C28" s="84"/>
      <c r="D28" s="84" t="s">
        <v>133</v>
      </c>
      <c r="E28" s="84" t="s">
        <v>134</v>
      </c>
      <c r="F28" s="84"/>
      <c r="G28" s="84"/>
      <c r="H28" s="157"/>
      <c r="I28" s="157"/>
      <c r="J28" s="157"/>
      <c r="K28" s="157"/>
      <c r="L28" s="84"/>
      <c r="M28" s="82"/>
      <c r="N28" s="82"/>
      <c r="O28" s="56"/>
      <c r="P28" s="85"/>
      <c r="Q28" s="56"/>
      <c r="R28" s="56"/>
      <c r="S28" s="56"/>
      <c r="T28" s="56"/>
      <c r="U28" s="56"/>
      <c r="V28" s="56"/>
      <c r="W28" s="56"/>
      <c r="X28" s="56"/>
      <c r="Y28" s="56"/>
      <c r="Z28" s="56"/>
      <c r="AA28" s="56"/>
    </row>
    <row r="29" spans="1:27" s="62" customFormat="1" ht="38.700000000000003" customHeight="1" thickBot="1">
      <c r="A29" s="82"/>
      <c r="B29" s="88" t="s">
        <v>141</v>
      </c>
      <c r="C29" s="87" t="s">
        <v>142</v>
      </c>
      <c r="D29" s="125"/>
      <c r="E29" s="125"/>
      <c r="F29" s="84"/>
      <c r="G29" s="84"/>
      <c r="H29" s="157"/>
      <c r="I29" s="157"/>
      <c r="J29" s="157"/>
      <c r="K29" s="157"/>
      <c r="L29" s="84"/>
      <c r="M29" s="82"/>
      <c r="N29" s="82"/>
      <c r="O29" s="56"/>
      <c r="P29" s="85"/>
      <c r="Q29" s="56"/>
      <c r="R29" s="56"/>
      <c r="S29" s="56"/>
      <c r="T29" s="56"/>
      <c r="U29" s="56"/>
      <c r="V29" s="56"/>
      <c r="W29" s="56"/>
      <c r="X29" s="56"/>
      <c r="Y29" s="56"/>
      <c r="Z29" s="56"/>
      <c r="AA29" s="56"/>
    </row>
    <row r="30" spans="1:27" s="62" customFormat="1" ht="40.200000000000003" customHeight="1" thickBot="1">
      <c r="A30" s="82"/>
      <c r="B30" s="82"/>
      <c r="C30" s="84"/>
      <c r="D30" s="84" t="s">
        <v>133</v>
      </c>
      <c r="E30" s="84" t="s">
        <v>134</v>
      </c>
      <c r="F30" s="84"/>
      <c r="G30" s="84"/>
      <c r="H30" s="157"/>
      <c r="I30" s="157"/>
      <c r="J30" s="157"/>
      <c r="K30" s="157"/>
      <c r="L30" s="84"/>
      <c r="M30" s="82"/>
      <c r="N30" s="82"/>
      <c r="O30" s="56"/>
      <c r="P30" s="85"/>
      <c r="Q30" s="56"/>
      <c r="R30" s="56"/>
      <c r="S30" s="56"/>
      <c r="T30" s="56"/>
      <c r="U30" s="56"/>
      <c r="V30" s="56"/>
      <c r="W30" s="56"/>
      <c r="X30" s="56"/>
      <c r="Y30" s="56"/>
      <c r="Z30" s="56"/>
      <c r="AA30" s="56"/>
    </row>
    <row r="31" spans="1:27" s="62" customFormat="1" ht="38.700000000000003" customHeight="1" thickBot="1">
      <c r="A31" s="82"/>
      <c r="B31" s="88" t="s">
        <v>123</v>
      </c>
      <c r="C31" s="87" t="s">
        <v>132</v>
      </c>
      <c r="D31" s="125"/>
      <c r="E31" s="125"/>
      <c r="F31" s="84"/>
      <c r="G31" s="84"/>
      <c r="H31" s="157"/>
      <c r="I31" s="157"/>
      <c r="J31" s="157"/>
      <c r="K31" s="157"/>
      <c r="L31" s="84"/>
      <c r="M31" s="82"/>
      <c r="N31" s="82"/>
      <c r="O31" s="56"/>
      <c r="P31" s="85"/>
      <c r="Q31" s="56"/>
      <c r="R31" s="56"/>
      <c r="S31" s="56"/>
      <c r="T31" s="56"/>
      <c r="U31" s="56"/>
      <c r="V31" s="56"/>
      <c r="W31" s="56"/>
      <c r="X31" s="56"/>
      <c r="Y31" s="56"/>
      <c r="Z31" s="56"/>
      <c r="AA31" s="56"/>
    </row>
    <row r="32" spans="1:27" s="62" customFormat="1" ht="40.200000000000003" customHeight="1" thickBot="1">
      <c r="A32" s="82"/>
      <c r="B32" s="82"/>
      <c r="C32" s="84"/>
      <c r="D32" s="84" t="s">
        <v>133</v>
      </c>
      <c r="E32" s="84" t="s">
        <v>134</v>
      </c>
      <c r="F32" s="84"/>
      <c r="G32" s="84"/>
      <c r="H32" s="157"/>
      <c r="I32" s="157"/>
      <c r="J32" s="157"/>
      <c r="K32" s="157"/>
      <c r="L32" s="84"/>
      <c r="M32" s="82"/>
      <c r="N32" s="82"/>
      <c r="O32" s="56"/>
      <c r="P32" s="85"/>
      <c r="Q32" s="56"/>
      <c r="R32" s="56"/>
      <c r="S32" s="56"/>
      <c r="T32" s="56"/>
      <c r="U32" s="56"/>
      <c r="V32" s="56"/>
      <c r="W32" s="56"/>
      <c r="X32" s="56"/>
      <c r="Y32" s="56"/>
      <c r="Z32" s="56"/>
      <c r="AA32" s="56"/>
    </row>
    <row r="33" spans="1:27" ht="40.200000000000003" customHeight="1" thickBot="1">
      <c r="A33" s="82"/>
      <c r="B33" s="88" t="s">
        <v>124</v>
      </c>
      <c r="C33" s="86" t="s">
        <v>131</v>
      </c>
      <c r="D33" s="125"/>
      <c r="E33" s="125"/>
      <c r="F33" s="84"/>
      <c r="G33" s="84"/>
      <c r="H33" s="157"/>
      <c r="I33" s="157"/>
      <c r="J33" s="157"/>
      <c r="K33" s="157"/>
      <c r="L33" s="84"/>
      <c r="M33" s="82"/>
      <c r="N33" s="82"/>
      <c r="P33" s="85"/>
    </row>
    <row r="34" spans="1:27" s="62" customFormat="1" ht="40.200000000000003" customHeight="1" thickBot="1">
      <c r="A34" s="82"/>
      <c r="B34" s="82"/>
      <c r="C34" s="84"/>
      <c r="D34" s="84" t="s">
        <v>133</v>
      </c>
      <c r="E34" s="84" t="s">
        <v>134</v>
      </c>
      <c r="F34" s="84"/>
      <c r="G34" s="84"/>
      <c r="H34" s="157"/>
      <c r="I34" s="157"/>
      <c r="J34" s="157"/>
      <c r="K34" s="157"/>
      <c r="L34" s="84"/>
      <c r="M34" s="82"/>
      <c r="N34" s="82"/>
      <c r="O34" s="56"/>
      <c r="P34" s="85"/>
      <c r="Q34" s="56"/>
      <c r="R34" s="56"/>
      <c r="S34" s="56"/>
      <c r="T34" s="56"/>
      <c r="U34" s="56"/>
      <c r="V34" s="56"/>
      <c r="W34" s="56"/>
      <c r="X34" s="56"/>
      <c r="Y34" s="56"/>
      <c r="Z34" s="56"/>
      <c r="AA34" s="56"/>
    </row>
    <row r="35" spans="1:27" s="62" customFormat="1" ht="38.700000000000003" customHeight="1" thickBot="1">
      <c r="A35" s="82"/>
      <c r="B35" s="88" t="s">
        <v>137</v>
      </c>
      <c r="C35" s="87" t="s">
        <v>140</v>
      </c>
      <c r="D35" s="125"/>
      <c r="E35" s="125"/>
      <c r="F35" s="84"/>
      <c r="G35" s="84"/>
      <c r="H35" s="157"/>
      <c r="I35" s="157"/>
      <c r="J35" s="157"/>
      <c r="K35" s="157"/>
      <c r="L35" s="84"/>
      <c r="M35" s="82"/>
      <c r="N35" s="82"/>
      <c r="O35" s="56"/>
      <c r="P35" s="85"/>
      <c r="Q35" s="56"/>
      <c r="R35" s="56"/>
      <c r="S35" s="56"/>
      <c r="T35" s="56"/>
      <c r="U35" s="56"/>
      <c r="V35" s="56"/>
      <c r="W35" s="56"/>
      <c r="X35" s="56"/>
      <c r="Y35" s="56"/>
      <c r="Z35" s="56"/>
      <c r="AA35" s="56"/>
    </row>
    <row r="36" spans="1:27" s="62" customFormat="1" ht="40.200000000000003" customHeight="1" thickBot="1">
      <c r="A36" s="82"/>
      <c r="B36" s="82"/>
      <c r="C36" s="84"/>
      <c r="D36" s="84" t="s">
        <v>133</v>
      </c>
      <c r="E36" s="84" t="s">
        <v>134</v>
      </c>
      <c r="F36" s="84"/>
      <c r="G36" s="84"/>
      <c r="H36" s="157"/>
      <c r="I36" s="157"/>
      <c r="J36" s="157"/>
      <c r="K36" s="157"/>
      <c r="L36" s="84"/>
      <c r="M36" s="82"/>
      <c r="N36" s="82"/>
      <c r="O36" s="56"/>
      <c r="P36" s="85"/>
      <c r="Q36" s="56"/>
      <c r="R36" s="56"/>
      <c r="S36" s="56"/>
      <c r="T36" s="56"/>
      <c r="U36" s="56"/>
      <c r="V36" s="56"/>
      <c r="W36" s="56"/>
      <c r="X36" s="56"/>
      <c r="Y36" s="56"/>
      <c r="Z36" s="56"/>
      <c r="AA36" s="56"/>
    </row>
    <row r="37" spans="1:27" ht="40.200000000000003" customHeight="1" thickBot="1">
      <c r="A37" s="82"/>
      <c r="B37" s="88" t="s">
        <v>139</v>
      </c>
      <c r="C37" s="86" t="s">
        <v>138</v>
      </c>
      <c r="D37" s="125"/>
      <c r="E37" s="125"/>
      <c r="F37" s="84"/>
      <c r="G37" s="84"/>
      <c r="H37" s="157"/>
      <c r="I37" s="157"/>
      <c r="J37" s="157"/>
      <c r="K37" s="157"/>
      <c r="L37" s="84"/>
      <c r="M37" s="82"/>
      <c r="N37" s="82"/>
      <c r="P37" s="85"/>
    </row>
    <row r="38" spans="1:27" ht="40.200000000000003" customHeight="1">
      <c r="B38" s="82"/>
      <c r="C38" s="137" t="s">
        <v>104</v>
      </c>
      <c r="D38" s="82"/>
      <c r="E38" s="82"/>
      <c r="F38" s="82"/>
      <c r="G38" s="82"/>
      <c r="H38" s="158"/>
      <c r="I38" s="158"/>
      <c r="J38" s="158"/>
      <c r="K38" s="158"/>
      <c r="L38" s="84"/>
      <c r="M38" s="82"/>
      <c r="N38" s="82"/>
      <c r="P38" s="85"/>
    </row>
    <row r="39" spans="1:27" ht="22.2" customHeight="1">
      <c r="B39" s="82"/>
      <c r="C39" s="138" t="s">
        <v>105</v>
      </c>
      <c r="D39" s="82"/>
      <c r="E39" s="82"/>
      <c r="F39" s="82"/>
      <c r="G39" s="82"/>
      <c r="H39" s="158"/>
      <c r="I39" s="158"/>
      <c r="J39" s="158"/>
      <c r="K39" s="158"/>
      <c r="L39" s="84"/>
      <c r="M39" s="82"/>
      <c r="N39" s="82"/>
      <c r="P39" s="85"/>
    </row>
    <row r="40" spans="1:27" ht="25.2" customHeight="1">
      <c r="C40" s="54" t="s">
        <v>98</v>
      </c>
      <c r="D40" s="90"/>
      <c r="E40" s="90"/>
      <c r="F40" s="90"/>
      <c r="G40" s="90"/>
      <c r="H40" s="159"/>
      <c r="I40" s="159"/>
      <c r="J40" s="159"/>
      <c r="K40" s="159"/>
      <c r="L40" s="90"/>
      <c r="M40" s="91"/>
      <c r="N40" s="91"/>
    </row>
    <row r="41" spans="1:27" ht="25.2" customHeight="1" thickBot="1">
      <c r="D41" s="92" t="s">
        <v>97</v>
      </c>
      <c r="E41" s="90"/>
      <c r="F41" s="90"/>
      <c r="G41" s="90"/>
      <c r="H41" s="159"/>
      <c r="I41" s="159"/>
      <c r="J41" s="159"/>
      <c r="K41" s="159"/>
      <c r="L41" s="90"/>
      <c r="M41" s="91"/>
      <c r="N41" s="91"/>
    </row>
    <row r="42" spans="1:27" s="53" customFormat="1" ht="26.7" customHeight="1" thickBot="1">
      <c r="C42" s="94" t="s">
        <v>94</v>
      </c>
      <c r="D42" s="96"/>
      <c r="E42" s="96"/>
      <c r="F42" s="56"/>
      <c r="G42" s="56"/>
      <c r="H42" s="152"/>
      <c r="I42" s="152"/>
      <c r="J42" s="152"/>
      <c r="K42" s="152"/>
      <c r="L42" s="56"/>
      <c r="M42" s="79"/>
      <c r="N42" s="79"/>
    </row>
    <row r="43" spans="1:27" s="53" customFormat="1" ht="26.7" customHeight="1" thickBot="1">
      <c r="C43" s="57"/>
      <c r="D43" s="92" t="s">
        <v>95</v>
      </c>
      <c r="E43" s="93" t="s">
        <v>96</v>
      </c>
      <c r="F43" s="93"/>
      <c r="G43" s="93"/>
      <c r="H43" s="160"/>
      <c r="I43" s="160"/>
      <c r="J43" s="160"/>
      <c r="K43" s="160"/>
      <c r="L43" s="56"/>
      <c r="M43" s="79"/>
      <c r="N43" s="79"/>
    </row>
    <row r="44" spans="1:27" ht="25.2" customHeight="1" thickBot="1">
      <c r="C44" s="94" t="s">
        <v>99</v>
      </c>
      <c r="D44" s="106"/>
      <c r="E44" s="107"/>
      <c r="F44" s="143"/>
      <c r="G44" s="143"/>
      <c r="H44" s="156"/>
      <c r="I44" s="156"/>
      <c r="J44" s="156"/>
      <c r="K44" s="156"/>
      <c r="L44" s="90"/>
      <c r="M44" s="91"/>
      <c r="N44" s="91"/>
    </row>
    <row r="45" spans="1:27" ht="25.2" customHeight="1" thickBot="1">
      <c r="D45" s="92" t="s">
        <v>95</v>
      </c>
      <c r="E45" s="93" t="s">
        <v>96</v>
      </c>
      <c r="F45" s="93"/>
      <c r="G45" s="93"/>
      <c r="H45" s="160"/>
      <c r="I45" s="160"/>
      <c r="J45" s="160"/>
      <c r="K45" s="160"/>
      <c r="L45" s="90"/>
      <c r="M45" s="91"/>
      <c r="N45" s="91"/>
    </row>
    <row r="46" spans="1:27" ht="25.2" customHeight="1" thickBot="1">
      <c r="C46" s="94" t="s">
        <v>93</v>
      </c>
      <c r="D46" s="106"/>
      <c r="E46" s="107"/>
      <c r="F46" s="143"/>
      <c r="G46" s="143"/>
      <c r="H46" s="156"/>
      <c r="I46" s="156"/>
      <c r="J46" s="156"/>
      <c r="K46" s="156"/>
      <c r="L46" s="90"/>
      <c r="M46" s="91"/>
      <c r="N46" s="91"/>
    </row>
    <row r="58" spans="4:11">
      <c r="D58" s="56"/>
    </row>
    <row r="59" spans="4:11" ht="18">
      <c r="D59" s="141"/>
    </row>
    <row r="60" spans="4:11" ht="17.7" customHeight="1">
      <c r="D60" s="56"/>
      <c r="E60" s="56" t="s">
        <v>113</v>
      </c>
    </row>
    <row r="61" spans="4:11" ht="18" customHeight="1">
      <c r="D61" s="142"/>
      <c r="E61" s="142" t="s">
        <v>118</v>
      </c>
      <c r="F61" s="142"/>
      <c r="G61" s="142"/>
      <c r="H61" s="161"/>
      <c r="I61" s="161"/>
      <c r="J61" s="161"/>
      <c r="K61" s="161"/>
    </row>
  </sheetData>
  <mergeCells count="3">
    <mergeCell ref="B2:C2"/>
    <mergeCell ref="D3:L5"/>
    <mergeCell ref="B5:C5"/>
  </mergeCells>
  <pageMargins left="0.23622047244094491" right="3.937007874015748E-2" top="0.74803149606299213" bottom="0.74803149606299213" header="0.31496062992125984" footer="0.31496062992125984"/>
  <pageSetup paperSize="9"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886B-FB0D-4C5A-A47E-C95A666E2DF7}">
  <sheetPr>
    <pageSetUpPr fitToPage="1"/>
  </sheetPr>
  <dimension ref="B1:G20"/>
  <sheetViews>
    <sheetView view="pageBreakPreview" zoomScale="55" zoomScaleNormal="55" zoomScaleSheetLayoutView="55" zoomScalePageLayoutView="10" workbookViewId="0">
      <selection activeCell="I10" sqref="I10"/>
    </sheetView>
  </sheetViews>
  <sheetFormatPr defaultColWidth="8.69921875" defaultRowHeight="15.6"/>
  <cols>
    <col min="1" max="1" width="6.69921875" style="56" customWidth="1"/>
    <col min="2" max="2" width="6.69921875" style="53" customWidth="1"/>
    <col min="3" max="3" width="74.19921875" style="57" customWidth="1"/>
    <col min="4" max="4" width="18.69921875" style="58" customWidth="1"/>
    <col min="5" max="5" width="19.5" style="56" customWidth="1"/>
    <col min="6" max="6" width="24.5" style="56" customWidth="1"/>
    <col min="7" max="7" width="21.19921875" style="79" customWidth="1"/>
    <col min="8" max="16384" width="8.69921875" style="56"/>
  </cols>
  <sheetData>
    <row r="1" spans="2:7" ht="27.6" customHeight="1" thickBot="1">
      <c r="B1" s="139" t="s">
        <v>110</v>
      </c>
      <c r="G1" s="123" t="s">
        <v>102</v>
      </c>
    </row>
    <row r="2" spans="2:7" ht="97.95" customHeight="1" thickBot="1">
      <c r="B2" s="109"/>
      <c r="C2" s="110"/>
      <c r="D2" s="111" t="s">
        <v>106</v>
      </c>
      <c r="E2" s="112" t="s">
        <v>108</v>
      </c>
      <c r="F2" s="113" t="s">
        <v>107</v>
      </c>
      <c r="G2" s="112" t="s">
        <v>84</v>
      </c>
    </row>
    <row r="3" spans="2:7" ht="87.6" customHeight="1">
      <c r="B3" s="114" t="s">
        <v>74</v>
      </c>
      <c r="C3" s="115" t="s">
        <v>109</v>
      </c>
      <c r="D3" s="126">
        <f>SUM(D4:D19)</f>
        <v>0</v>
      </c>
      <c r="E3" s="126">
        <f>SUM(E4:E19)</f>
        <v>0</v>
      </c>
      <c r="F3" s="127">
        <f>SUM(F4:F19)</f>
        <v>0</v>
      </c>
      <c r="G3" s="128">
        <f>SUM(G4:G19)</f>
        <v>0</v>
      </c>
    </row>
    <row r="4" spans="2:7" ht="45" customHeight="1">
      <c r="B4" s="116" t="s">
        <v>75</v>
      </c>
      <c r="C4" s="117" t="s">
        <v>92</v>
      </c>
      <c r="D4" s="129"/>
      <c r="E4" s="129"/>
      <c r="F4" s="130"/>
      <c r="G4" s="131">
        <f>SUM(D4:F4)</f>
        <v>0</v>
      </c>
    </row>
    <row r="5" spans="2:7" ht="45" customHeight="1">
      <c r="B5" s="116" t="s">
        <v>76</v>
      </c>
      <c r="C5" s="118" t="s">
        <v>101</v>
      </c>
      <c r="D5" s="132"/>
      <c r="E5" s="132"/>
      <c r="F5" s="133"/>
      <c r="G5" s="131">
        <f t="shared" ref="G5:G19" si="0">SUM(D5:F5)</f>
        <v>0</v>
      </c>
    </row>
    <row r="6" spans="2:7" ht="45" customHeight="1">
      <c r="B6" s="116" t="s">
        <v>77</v>
      </c>
      <c r="C6" s="118" t="s">
        <v>101</v>
      </c>
      <c r="D6" s="132"/>
      <c r="E6" s="132"/>
      <c r="F6" s="133"/>
      <c r="G6" s="131">
        <f>SUM(D6:F6)</f>
        <v>0</v>
      </c>
    </row>
    <row r="7" spans="2:7" ht="45" customHeight="1">
      <c r="B7" s="116"/>
      <c r="C7" s="118" t="s">
        <v>101</v>
      </c>
      <c r="D7" s="132"/>
      <c r="E7" s="132"/>
      <c r="F7" s="133"/>
      <c r="G7" s="131">
        <f t="shared" si="0"/>
        <v>0</v>
      </c>
    </row>
    <row r="8" spans="2:7" ht="45" customHeight="1">
      <c r="B8" s="116"/>
      <c r="C8" s="118" t="s">
        <v>101</v>
      </c>
      <c r="D8" s="132"/>
      <c r="E8" s="132"/>
      <c r="F8" s="133"/>
      <c r="G8" s="131">
        <f t="shared" si="0"/>
        <v>0</v>
      </c>
    </row>
    <row r="9" spans="2:7" ht="45" customHeight="1">
      <c r="B9" s="116"/>
      <c r="C9" s="118" t="s">
        <v>101</v>
      </c>
      <c r="D9" s="132"/>
      <c r="E9" s="132"/>
      <c r="F9" s="133"/>
      <c r="G9" s="131">
        <f t="shared" si="0"/>
        <v>0</v>
      </c>
    </row>
    <row r="10" spans="2:7" ht="45" customHeight="1">
      <c r="B10" s="116"/>
      <c r="C10" s="118" t="s">
        <v>101</v>
      </c>
      <c r="D10" s="132"/>
      <c r="E10" s="132"/>
      <c r="F10" s="133"/>
      <c r="G10" s="131">
        <f t="shared" si="0"/>
        <v>0</v>
      </c>
    </row>
    <row r="11" spans="2:7" ht="45" customHeight="1">
      <c r="B11" s="116"/>
      <c r="C11" s="118" t="s">
        <v>101</v>
      </c>
      <c r="D11" s="132"/>
      <c r="E11" s="132"/>
      <c r="F11" s="133"/>
      <c r="G11" s="131">
        <f t="shared" si="0"/>
        <v>0</v>
      </c>
    </row>
    <row r="12" spans="2:7" ht="45" customHeight="1">
      <c r="B12" s="119"/>
      <c r="C12" s="118" t="s">
        <v>101</v>
      </c>
      <c r="D12" s="132"/>
      <c r="E12" s="132"/>
      <c r="F12" s="133"/>
      <c r="G12" s="131">
        <f t="shared" si="0"/>
        <v>0</v>
      </c>
    </row>
    <row r="13" spans="2:7" ht="45" customHeight="1">
      <c r="B13" s="119"/>
      <c r="C13" s="118" t="s">
        <v>101</v>
      </c>
      <c r="D13" s="132"/>
      <c r="E13" s="132"/>
      <c r="F13" s="133"/>
      <c r="G13" s="131">
        <f t="shared" si="0"/>
        <v>0</v>
      </c>
    </row>
    <row r="14" spans="2:7" ht="45" customHeight="1">
      <c r="B14" s="120"/>
      <c r="C14" s="118" t="s">
        <v>101</v>
      </c>
      <c r="D14" s="132"/>
      <c r="E14" s="132"/>
      <c r="F14" s="133"/>
      <c r="G14" s="131">
        <f>SUM(D14:F14)</f>
        <v>0</v>
      </c>
    </row>
    <row r="15" spans="2:7" ht="45" customHeight="1">
      <c r="B15" s="120"/>
      <c r="C15" s="118" t="s">
        <v>101</v>
      </c>
      <c r="D15" s="132"/>
      <c r="E15" s="132"/>
      <c r="F15" s="133"/>
      <c r="G15" s="131">
        <f t="shared" si="0"/>
        <v>0</v>
      </c>
    </row>
    <row r="16" spans="2:7" ht="45" customHeight="1">
      <c r="B16" s="120"/>
      <c r="C16" s="118" t="s">
        <v>101</v>
      </c>
      <c r="D16" s="132"/>
      <c r="E16" s="132"/>
      <c r="F16" s="133"/>
      <c r="G16" s="131">
        <f t="shared" si="0"/>
        <v>0</v>
      </c>
    </row>
    <row r="17" spans="2:7" ht="45" customHeight="1">
      <c r="B17" s="120"/>
      <c r="C17" s="118" t="s">
        <v>101</v>
      </c>
      <c r="D17" s="132"/>
      <c r="E17" s="132"/>
      <c r="F17" s="133"/>
      <c r="G17" s="131">
        <f t="shared" si="0"/>
        <v>0</v>
      </c>
    </row>
    <row r="18" spans="2:7" ht="45" customHeight="1">
      <c r="B18" s="120"/>
      <c r="C18" s="118" t="s">
        <v>101</v>
      </c>
      <c r="D18" s="132"/>
      <c r="E18" s="132"/>
      <c r="F18" s="133"/>
      <c r="G18" s="131">
        <f t="shared" si="0"/>
        <v>0</v>
      </c>
    </row>
    <row r="19" spans="2:7" ht="45" customHeight="1" thickBot="1">
      <c r="B19" s="121"/>
      <c r="C19" s="122" t="s">
        <v>101</v>
      </c>
      <c r="D19" s="134"/>
      <c r="E19" s="134"/>
      <c r="F19" s="135"/>
      <c r="G19" s="136">
        <f t="shared" si="0"/>
        <v>0</v>
      </c>
    </row>
    <row r="20" spans="2:7" ht="18">
      <c r="C20" s="105" t="s">
        <v>111</v>
      </c>
    </row>
  </sheetData>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6</vt:i4>
      </vt:variant>
    </vt:vector>
  </HeadingPairs>
  <TitlesOfParts>
    <vt:vector size="15" baseType="lpstr">
      <vt:lpstr>Arkusz1</vt:lpstr>
      <vt:lpstr>Arkusz1 (2)</vt:lpstr>
      <vt:lpstr>Formularz oferty cz.1</vt:lpstr>
      <vt:lpstr>Formularz oferty cz.2 - 36 msc.</vt:lpstr>
      <vt:lpstr>Formularz oferty cz.2 - 48 msc.</vt:lpstr>
      <vt:lpstr>Formularz oferty cz.3</vt:lpstr>
      <vt:lpstr>Formularz oferty cz.4</vt:lpstr>
      <vt:lpstr>Wzór W (2)</vt:lpstr>
      <vt:lpstr>Serwis pogwarancyjny stare</vt:lpstr>
      <vt:lpstr>'Formularz oferty cz.1'!_Hlk165274974</vt:lpstr>
      <vt:lpstr>'Formularz oferty cz.2 - 36 msc.'!Obszar_wydruku</vt:lpstr>
      <vt:lpstr>'Formularz oferty cz.2 - 48 msc.'!Obszar_wydruku</vt:lpstr>
      <vt:lpstr>'Formularz oferty cz.4'!Obszar_wydruku</vt:lpstr>
      <vt:lpstr>'Serwis pogwarancyjny stare'!Obszar_wydruku</vt:lpstr>
      <vt:lpstr>'Wzór W (2)'!Obszar_wydruku</vt:lpstr>
    </vt:vector>
  </TitlesOfParts>
  <Company>PCC Intermodal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Darek</dc:creator>
  <cp:lastModifiedBy>Dariusz Jabłoński</cp:lastModifiedBy>
  <cp:lastPrinted>2025-07-16T06:56:31Z</cp:lastPrinted>
  <dcterms:created xsi:type="dcterms:W3CDTF">2011-05-24T11:02:07Z</dcterms:created>
  <dcterms:modified xsi:type="dcterms:W3CDTF">2025-07-16T11:07:47Z</dcterms:modified>
</cp:coreProperties>
</file>